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zago.sharepoint.com/sites/Comms/Shared Documents/Website Copy/Opioid/"/>
    </mc:Choice>
  </mc:AlternateContent>
  <xr:revisionPtr revIDLastSave="1" documentId="14_{590229F7-943A-4750-88AF-AD09B30E6F19}" xr6:coauthVersionLast="36" xr6:coauthVersionMax="36" xr10:uidLastSave="{B10CE2C3-8BA8-46D9-B09B-2F1277E59181}"/>
  <workbookProtection lockStructure="1"/>
  <bookViews>
    <workbookView xWindow="0" yWindow="0" windowWidth="28800" windowHeight="12225" xr2:uid="{1C5DF377-693D-44C6-AAEB-1455A7017E72}"/>
  </bookViews>
  <sheets>
    <sheet name="TAB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3" i="1" l="1"/>
  <c r="B23" i="1"/>
  <c r="L21" i="1"/>
  <c r="K21" i="1"/>
  <c r="J21" i="1"/>
  <c r="I21" i="1"/>
  <c r="H21" i="1"/>
  <c r="G21" i="1"/>
  <c r="F21" i="1"/>
  <c r="E21" i="1"/>
  <c r="D21" i="1"/>
  <c r="C21" i="1"/>
  <c r="M21" i="1" s="1"/>
  <c r="L19" i="1"/>
  <c r="L16" i="1" s="1"/>
  <c r="K19" i="1"/>
  <c r="J19" i="1"/>
  <c r="J17" i="1" s="1"/>
  <c r="I19" i="1"/>
  <c r="H19" i="1"/>
  <c r="H17" i="1" s="1"/>
  <c r="G19" i="1"/>
  <c r="F19" i="1"/>
  <c r="F10" i="1" s="1"/>
  <c r="E19" i="1"/>
  <c r="E15" i="1" s="1"/>
  <c r="D19" i="1"/>
  <c r="D8" i="1" s="1"/>
  <c r="C19" i="1"/>
  <c r="C7" i="1" s="1"/>
  <c r="L17" i="1"/>
  <c r="K17" i="1"/>
  <c r="I17" i="1"/>
  <c r="G17" i="1"/>
  <c r="E17" i="1"/>
  <c r="K16" i="1"/>
  <c r="J16" i="1"/>
  <c r="I16" i="1"/>
  <c r="H16" i="1"/>
  <c r="G16" i="1"/>
  <c r="L15" i="1"/>
  <c r="K15" i="1"/>
  <c r="J15" i="1"/>
  <c r="I15" i="1"/>
  <c r="H15" i="1"/>
  <c r="G15" i="1"/>
  <c r="L14" i="1"/>
  <c r="K14" i="1"/>
  <c r="J14" i="1"/>
  <c r="I14" i="1"/>
  <c r="H14" i="1"/>
  <c r="G14" i="1"/>
  <c r="E14" i="1"/>
  <c r="L13" i="1"/>
  <c r="K13" i="1"/>
  <c r="J13" i="1"/>
  <c r="I13" i="1"/>
  <c r="H13" i="1"/>
  <c r="G13" i="1"/>
  <c r="E13" i="1"/>
  <c r="L12" i="1"/>
  <c r="K12" i="1"/>
  <c r="J12" i="1"/>
  <c r="I12" i="1"/>
  <c r="H12" i="1"/>
  <c r="G12" i="1"/>
  <c r="F12" i="1"/>
  <c r="E12" i="1"/>
  <c r="K11" i="1"/>
  <c r="J11" i="1"/>
  <c r="I11" i="1"/>
  <c r="H11" i="1"/>
  <c r="G11" i="1"/>
  <c r="F11" i="1"/>
  <c r="E11" i="1"/>
  <c r="K10" i="1"/>
  <c r="J10" i="1"/>
  <c r="I10" i="1"/>
  <c r="H10" i="1"/>
  <c r="G10" i="1"/>
  <c r="E10" i="1"/>
  <c r="D10" i="1"/>
  <c r="K9" i="1"/>
  <c r="J9" i="1"/>
  <c r="I9" i="1"/>
  <c r="H9" i="1"/>
  <c r="G9" i="1"/>
  <c r="F9" i="1"/>
  <c r="E9" i="1"/>
  <c r="D9" i="1"/>
  <c r="C9" i="1"/>
  <c r="K8" i="1"/>
  <c r="J8" i="1"/>
  <c r="I8" i="1"/>
  <c r="H8" i="1"/>
  <c r="G8" i="1"/>
  <c r="F8" i="1"/>
  <c r="E8" i="1"/>
  <c r="C8" i="1"/>
  <c r="K7" i="1"/>
  <c r="J7" i="1"/>
  <c r="I7" i="1"/>
  <c r="H7" i="1"/>
  <c r="G7" i="1"/>
  <c r="F7" i="1"/>
  <c r="E7" i="1"/>
  <c r="D7" i="1"/>
  <c r="L6" i="1"/>
  <c r="M6" i="1" s="1"/>
  <c r="K6" i="1"/>
  <c r="J6" i="1"/>
  <c r="I6" i="1"/>
  <c r="H6" i="1"/>
  <c r="G6" i="1"/>
  <c r="F6" i="1"/>
  <c r="E6" i="1"/>
  <c r="D6" i="1"/>
  <c r="C6" i="1"/>
  <c r="L5" i="1"/>
  <c r="K5" i="1"/>
  <c r="J5" i="1"/>
  <c r="I5" i="1"/>
  <c r="H5" i="1"/>
  <c r="G5" i="1"/>
  <c r="E5" i="1"/>
  <c r="L4" i="1"/>
  <c r="K4" i="1"/>
  <c r="J4" i="1"/>
  <c r="I4" i="1"/>
  <c r="H4" i="1"/>
  <c r="G4" i="1"/>
  <c r="F4" i="1"/>
  <c r="E4" i="1"/>
  <c r="L3" i="1"/>
  <c r="K3" i="1"/>
  <c r="J3" i="1"/>
  <c r="I3" i="1"/>
  <c r="H3" i="1"/>
  <c r="G3" i="1"/>
  <c r="F3" i="1"/>
  <c r="E3" i="1"/>
  <c r="M7" i="1" l="1"/>
  <c r="D5" i="1"/>
  <c r="C16" i="1"/>
  <c r="D17" i="1"/>
  <c r="C17" i="1"/>
  <c r="D4" i="1"/>
  <c r="C15" i="1"/>
  <c r="D16" i="1"/>
  <c r="D3" i="1"/>
  <c r="F5" i="1"/>
  <c r="L11" i="1"/>
  <c r="C14" i="1"/>
  <c r="M14" i="1" s="1"/>
  <c r="D15" i="1"/>
  <c r="E16" i="1"/>
  <c r="F17" i="1"/>
  <c r="C4" i="1"/>
  <c r="L10" i="1"/>
  <c r="C13" i="1"/>
  <c r="D14" i="1"/>
  <c r="F16" i="1"/>
  <c r="C5" i="1"/>
  <c r="L9" i="1"/>
  <c r="M9" i="1" s="1"/>
  <c r="C12" i="1"/>
  <c r="M12" i="1" s="1"/>
  <c r="D13" i="1"/>
  <c r="F15" i="1"/>
  <c r="L8" i="1"/>
  <c r="M8" i="1" s="1"/>
  <c r="C11" i="1"/>
  <c r="M11" i="1" s="1"/>
  <c r="D12" i="1"/>
  <c r="F14" i="1"/>
  <c r="C3" i="1"/>
  <c r="M3" i="1" s="1"/>
  <c r="L7" i="1"/>
  <c r="C10" i="1"/>
  <c r="M10" i="1" s="1"/>
  <c r="D11" i="1"/>
  <c r="F13" i="1"/>
  <c r="M19" i="1"/>
  <c r="M5" i="1" l="1"/>
  <c r="M13" i="1"/>
  <c r="M15" i="1"/>
  <c r="M17" i="1"/>
  <c r="M4" i="1"/>
  <c r="M16" i="1"/>
</calcChain>
</file>

<file path=xl/sharedStrings.xml><?xml version="1.0" encoding="utf-8"?>
<sst xmlns="http://schemas.openxmlformats.org/spreadsheetml/2006/main" count="32" uniqueCount="32">
  <si>
    <t>REGION NAME</t>
  </si>
  <si>
    <t>% of LG Share</t>
  </si>
  <si>
    <t>Distributor Settlement Agreement (AmerisourceBergen Corporation; Cardinal
Health, Inc.; and McKesson Corporation)</t>
  </si>
  <si>
    <t>Janssen</t>
  </si>
  <si>
    <t>Mallinckrodt’s Modified Fourth Amended Joint Plan of Reorganization</t>
  </si>
  <si>
    <t>Teva</t>
  </si>
  <si>
    <t>Allergan</t>
  </si>
  <si>
    <t>Walmart</t>
  </si>
  <si>
    <t>CVS</t>
  </si>
  <si>
    <t>Walgreens</t>
  </si>
  <si>
    <t>Endo International plc Restructuring Support Agreement (Exhibit E: Voluntary
Opioid Trust Term Sheet)</t>
  </si>
  <si>
    <t>Purdue Pharma L.P., et al. Fifth Amended Joint Chapter 11 Plan of Reorganization</t>
  </si>
  <si>
    <t>TOTAL</t>
  </si>
  <si>
    <t xml:space="preserve">APACHE </t>
  </si>
  <si>
    <t>COCHISE</t>
  </si>
  <si>
    <t>COCONINO</t>
  </si>
  <si>
    <t>GILA</t>
  </si>
  <si>
    <t>GRAHAM</t>
  </si>
  <si>
    <t>GREENLEE</t>
  </si>
  <si>
    <t>LA PAZ</t>
  </si>
  <si>
    <t>MARICOPA</t>
  </si>
  <si>
    <t>MOHAVE</t>
  </si>
  <si>
    <t>NAVAJO</t>
  </si>
  <si>
    <t>PIMA</t>
  </si>
  <si>
    <t>PINAL</t>
  </si>
  <si>
    <t>SANTA CRUZ</t>
  </si>
  <si>
    <t>YAVAPAI</t>
  </si>
  <si>
    <t>YUMA</t>
  </si>
  <si>
    <t>TOTAL LG SHARE</t>
  </si>
  <si>
    <t xml:space="preserve">TOTAL ANTICIPATED ALLOCATIONS OVER 18 YEARS </t>
  </si>
  <si>
    <t>TOTAL STATE SHARE</t>
  </si>
  <si>
    <t>TOTAL AZ SHARE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</si>
</sst>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00%"/>
    <numFmt numFmtId="165" formatCode="&quot;$&quot;#,##0.00"/>
    <numFmt numFmtId="166" formatCode="_([$$-409]* #,##0.00_);_([$$-409]* \(#,##0.00\);_([$$-409]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entury Schoolbook"/>
      <family val="1"/>
    </font>
    <font>
      <b/>
      <sz val="10"/>
      <name val="Century Schoolbook"/>
      <family val="1"/>
    </font>
    <font>
      <sz val="10"/>
      <name val="Century Schoolbook"/>
      <family val="1"/>
    </font>
    <font>
      <sz val="10"/>
      <color theme="1"/>
      <name val="Century Schoolbook"/>
      <family val="1"/>
    </font>
    <font>
      <b/>
      <sz val="10"/>
      <color theme="1"/>
      <name val="Century Schoolbook"/>
      <family val="1"/>
    </font>
    <font>
      <b/>
      <sz val="9"/>
      <name val="Century Schoolbook"/>
      <family val="1"/>
    </font>
    <font>
      <b/>
      <sz val="14"/>
      <color theme="0"/>
      <name val="Century Schoolbook"/>
      <family val="1"/>
    </font>
    <font>
      <b/>
      <sz val="9"/>
      <color theme="1"/>
      <name val="Century Schoolbook"/>
      <family val="1"/>
    </font>
    <font>
      <sz val="11"/>
      <color theme="1"/>
      <name val="Century Schoolbook"/>
      <family val="1"/>
    </font>
  </fonts>
  <fills count="9">
    <fill>
      <patternFill patternType="none"/>
    </fill>
    <fill>
      <patternFill patternType="gray125"/>
    </fill>
    <fill>
      <patternFill patternType="solid">
        <fgColor rgb="FFDCA484"/>
        <bgColor indexed="64"/>
      </patternFill>
    </fill>
    <fill>
      <patternFill patternType="solid">
        <fgColor rgb="FFFFCE08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192857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164" fontId="4" fillId="4" borderId="5" xfId="0" applyNumberFormat="1" applyFont="1" applyFill="1" applyBorder="1" applyAlignment="1">
      <alignment horizontal="center" vertical="center" wrapText="1"/>
    </xf>
    <xf numFmtId="165" fontId="5" fillId="4" borderId="5" xfId="0" applyNumberFormat="1" applyFont="1" applyFill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164" fontId="4" fillId="5" borderId="5" xfId="0" applyNumberFormat="1" applyFont="1" applyFill="1" applyBorder="1" applyAlignment="1">
      <alignment horizontal="center" vertical="center" wrapText="1"/>
    </xf>
    <xf numFmtId="165" fontId="5" fillId="5" borderId="5" xfId="0" applyNumberFormat="1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164" fontId="4" fillId="6" borderId="5" xfId="0" applyNumberFormat="1" applyFont="1" applyFill="1" applyBorder="1" applyAlignment="1">
      <alignment horizontal="center" vertical="center" wrapText="1"/>
    </xf>
    <xf numFmtId="165" fontId="4" fillId="5" borderId="5" xfId="0" applyNumberFormat="1" applyFont="1" applyFill="1" applyBorder="1" applyAlignment="1">
      <alignment horizontal="center" vertical="center" wrapText="1"/>
    </xf>
    <xf numFmtId="165" fontId="4" fillId="4" borderId="5" xfId="1" applyNumberFormat="1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 wrapText="1"/>
    </xf>
    <xf numFmtId="166" fontId="6" fillId="7" borderId="7" xfId="0" applyNumberFormat="1" applyFont="1" applyFill="1" applyBorder="1" applyAlignment="1">
      <alignment horizontal="center" vertical="center" wrapText="1"/>
    </xf>
    <xf numFmtId="166" fontId="6" fillId="7" borderId="4" xfId="0" applyNumberFormat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164" fontId="3" fillId="3" borderId="5" xfId="0" applyNumberFormat="1" applyFont="1" applyFill="1" applyBorder="1" applyAlignment="1">
      <alignment horizontal="center" vertical="center" wrapText="1"/>
    </xf>
    <xf numFmtId="165" fontId="3" fillId="3" borderId="8" xfId="1" applyNumberFormat="1" applyFont="1" applyFill="1" applyBorder="1" applyAlignment="1">
      <alignment horizontal="center" vertical="center"/>
    </xf>
    <xf numFmtId="165" fontId="3" fillId="3" borderId="9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6" fontId="0" fillId="0" borderId="0" xfId="0" applyNumberFormat="1" applyBorder="1" applyAlignment="1">
      <alignment horizontal="center" vertical="center"/>
    </xf>
    <xf numFmtId="0" fontId="6" fillId="7" borderId="6" xfId="0" applyFont="1" applyFill="1" applyBorder="1" applyAlignment="1">
      <alignment horizontal="center" vertical="center"/>
    </xf>
    <xf numFmtId="164" fontId="6" fillId="7" borderId="7" xfId="0" applyNumberFormat="1" applyFont="1" applyFill="1" applyBorder="1" applyAlignment="1">
      <alignment horizontal="center" vertical="center"/>
    </xf>
    <xf numFmtId="166" fontId="5" fillId="7" borderId="7" xfId="1" applyNumberFormat="1" applyFont="1" applyFill="1" applyBorder="1" applyAlignment="1">
      <alignment horizontal="center" vertical="center"/>
    </xf>
    <xf numFmtId="166" fontId="5" fillId="7" borderId="4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164" fontId="6" fillId="3" borderId="5" xfId="2" applyNumberFormat="1" applyFont="1" applyFill="1" applyBorder="1" applyAlignment="1">
      <alignment horizontal="center" vertical="center"/>
    </xf>
    <xf numFmtId="165" fontId="6" fillId="3" borderId="5" xfId="1" applyNumberFormat="1" applyFont="1" applyFill="1" applyBorder="1" applyAlignment="1">
      <alignment horizontal="center" vertical="center" wrapText="1"/>
    </xf>
    <xf numFmtId="164" fontId="6" fillId="3" borderId="5" xfId="0" applyNumberFormat="1" applyFont="1" applyFill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0" fontId="8" fillId="8" borderId="0" xfId="0" applyFont="1" applyFill="1" applyAlignment="1">
      <alignment horizontal="center" vertical="center" wrapText="1"/>
    </xf>
    <xf numFmtId="0" fontId="10" fillId="7" borderId="6" xfId="0" applyFont="1" applyFill="1" applyBorder="1" applyAlignment="1">
      <alignment horizontal="center"/>
    </xf>
    <xf numFmtId="0" fontId="10" fillId="7" borderId="7" xfId="0" applyFont="1" applyFill="1" applyBorder="1" applyAlignment="1">
      <alignment horizontal="center"/>
    </xf>
    <xf numFmtId="0" fontId="10" fillId="7" borderId="4" xfId="0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18">
    <dxf>
      <font>
        <strike val="0"/>
        <outline val="0"/>
        <shadow val="0"/>
        <u val="none"/>
        <vertAlign val="baseline"/>
        <sz val="10"/>
        <name val="Century Schoolbook"/>
        <family val="1"/>
        <scheme val="none"/>
      </font>
      <numFmt numFmtId="166" formatCode="_([$$-409]* #,##0.00_);_([$$-409]* \(#,##0.00\);_([$$-409]* &quot;-&quot;??_);_(@_)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name val="Century Schoolbook"/>
        <family val="1"/>
        <scheme val="none"/>
      </font>
      <numFmt numFmtId="166" formatCode="_([$$-409]* #,##0.00_);_([$$-409]* \(#,##0.00\);_([$$-409]* &quot;-&quot;??_);_(@_)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name val="Century Schoolbook"/>
        <family val="1"/>
        <scheme val="none"/>
      </font>
      <numFmt numFmtId="166" formatCode="_([$$-409]* #,##0.00_);_([$$-409]* \(#,##0.00\);_([$$-409]* &quot;-&quot;??_);_(@_)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name val="Century Schoolbook"/>
        <family val="1"/>
        <scheme val="none"/>
      </font>
      <numFmt numFmtId="166" formatCode="_([$$-409]* #,##0.00_);_([$$-409]* \(#,##0.00\);_([$$-409]* &quot;-&quot;??_);_(@_)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name val="Century Schoolbook"/>
        <family val="1"/>
        <scheme val="none"/>
      </font>
      <numFmt numFmtId="166" formatCode="_([$$-409]* #,##0.00_);_([$$-409]* \(#,##0.00\);_([$$-409]* &quot;-&quot;??_);_(@_)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name val="Century Schoolbook"/>
        <family val="1"/>
        <scheme val="none"/>
      </font>
      <numFmt numFmtId="166" formatCode="_([$$-409]* #,##0.00_);_([$$-409]* \(#,##0.00\);_([$$-409]* &quot;-&quot;??_);_(@_)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name val="Century Schoolbook"/>
        <family val="1"/>
        <scheme val="none"/>
      </font>
      <numFmt numFmtId="166" formatCode="_([$$-409]* #,##0.00_);_([$$-409]* \(#,##0.00\);_([$$-409]* &quot;-&quot;??_);_(@_)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name val="Century Schoolbook"/>
        <family val="1"/>
        <scheme val="none"/>
      </font>
      <numFmt numFmtId="166" formatCode="_([$$-409]* #,##0.00_);_([$$-409]* \(#,##0.00\);_([$$-409]* &quot;-&quot;??_);_(@_)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name val="Century Schoolbook"/>
        <family val="1"/>
        <scheme val="none"/>
      </font>
      <numFmt numFmtId="166" formatCode="_([$$-409]* #,##0.00_);_([$$-409]* \(#,##0.00\);_([$$-409]* &quot;-&quot;??_);_(@_)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name val="Century Schoolbook"/>
        <family val="1"/>
        <scheme val="none"/>
      </font>
      <numFmt numFmtId="166" formatCode="_([$$-409]* #,##0.00_);_([$$-409]* \(#,##0.00\);_([$$-409]* &quot;-&quot;??_);_(@_)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name val="Century Schoolbook"/>
        <family val="1"/>
        <scheme val="none"/>
      </font>
      <numFmt numFmtId="166" formatCode="_([$$-409]* #,##0.00_);_([$$-409]* \(#,##0.00\);_([$$-409]* &quot;-&quot;??_);_(@_)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name val="Century Schoolbook"/>
        <family val="1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name val="Century Schoolbook"/>
        <family val="1"/>
        <scheme val="none"/>
      </font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name val="Century Schoolbook"/>
        <family val="1"/>
        <scheme val="none"/>
      </font>
    </dxf>
    <dxf>
      <border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Schoolbook"/>
        <family val="1"/>
        <scheme val="none"/>
      </font>
      <fill>
        <patternFill patternType="solid">
          <fgColor indexed="64"/>
          <bgColor rgb="FFDCA48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74F51FE-712C-4A20-B455-1AB96D439161}" name="Table256312" displayName="Table256312" ref="A2:M19" totalsRowShown="0" headerRowDxfId="17" dataDxfId="15" headerRowBorderDxfId="16" tableBorderDxfId="14" totalsRowBorderDxfId="13">
  <autoFilter ref="A2:M19" xr:uid="{2FE0A402-CB79-4DC9-8123-4BB8F2B66939}"/>
  <tableColumns count="13">
    <tableColumn id="1" xr3:uid="{877E160E-060B-40A5-943C-29E17D02086E}" name="REGION NAME" dataDxfId="12"/>
    <tableColumn id="2" xr3:uid="{288B1118-915C-4410-A7CB-65311E924347}" name="% of LG Share" dataDxfId="11"/>
    <tableColumn id="3" xr3:uid="{EF0932C1-425F-4C89-A11F-8BFDC8D9DE61}" name="Distributor Settlement Agreement (AmerisourceBergen Corporation; Cardinal_x000a_Health, Inc.; and McKesson Corporation)" dataDxfId="10"/>
    <tableColumn id="4" xr3:uid="{2570CD60-291D-447A-9EBA-5DCD4F3821FF}" name="Janssen" dataDxfId="9"/>
    <tableColumn id="5" xr3:uid="{89C04B41-3402-49A5-9D8F-6CFDA02583D9}" name="Mallinckrodt’s Modified Fourth Amended Joint Plan of Reorganization" dataDxfId="8"/>
    <tableColumn id="6" xr3:uid="{44E03EAC-662A-406E-94E3-E391490DB13F}" name="Teva" dataDxfId="7"/>
    <tableColumn id="7" xr3:uid="{C6797A41-A59E-4650-9472-F1A58BDD55D5}" name="Allergan" dataDxfId="6"/>
    <tableColumn id="8" xr3:uid="{2543E3CE-266A-4AD9-BD49-D70476E28CC6}" name="Walmart" dataDxfId="5"/>
    <tableColumn id="9" xr3:uid="{54ACF547-A350-48E1-A648-95A494A8175D}" name="CVS" dataDxfId="4"/>
    <tableColumn id="10" xr3:uid="{8798E5B6-C03A-4BB1-A7DC-CF7EE5E6C6D5}" name="Walgreens" dataDxfId="3"/>
    <tableColumn id="11" xr3:uid="{ABF91F4F-038B-4658-B53A-6C067ABCCA5F}" name="Endo International plc Restructuring Support Agreement (Exhibit E: Voluntary_x000a_Opioid Trust Term Sheet)" dataDxfId="2"/>
    <tableColumn id="12" xr3:uid="{6C8B44B7-200B-458D-B261-18C615BB8529}" name="Purdue Pharma L.P., et al. Fifth Amended Joint Chapter 11 Plan of Reorganization" dataDxfId="1"/>
    <tableColumn id="13" xr3:uid="{4F6F5D60-4A86-4FBF-97F2-6D620DE3CF3F}" name="TOTAL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99FB5-6D79-4463-A03E-9A482C2EA132}">
  <dimension ref="A1:R26"/>
  <sheetViews>
    <sheetView tabSelected="1" workbookViewId="0">
      <selection activeCell="H13" sqref="H13"/>
    </sheetView>
  </sheetViews>
  <sheetFormatPr defaultRowHeight="15" x14ac:dyDescent="0.25"/>
  <cols>
    <col min="1" max="1" width="21" customWidth="1"/>
    <col min="2" max="2" width="10.28515625" customWidth="1"/>
    <col min="3" max="3" width="24.7109375" customWidth="1"/>
    <col min="4" max="4" width="21" customWidth="1"/>
    <col min="5" max="5" width="22.28515625" customWidth="1"/>
    <col min="6" max="6" width="21.5703125" customWidth="1"/>
    <col min="7" max="7" width="21.85546875" customWidth="1"/>
    <col min="8" max="8" width="21.28515625" customWidth="1"/>
    <col min="9" max="9" width="20.28515625" customWidth="1"/>
    <col min="10" max="10" width="19.42578125" customWidth="1"/>
    <col min="11" max="11" width="22.42578125" customWidth="1"/>
    <col min="12" max="12" width="22.28515625" customWidth="1"/>
    <col min="13" max="13" width="19" customWidth="1"/>
    <col min="15" max="15" width="16.28515625" bestFit="1" customWidth="1"/>
  </cols>
  <sheetData>
    <row r="1" spans="1:18" ht="18.75" x14ac:dyDescent="0.25">
      <c r="A1" s="34" t="s">
        <v>29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8" ht="76.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3" t="s">
        <v>12</v>
      </c>
      <c r="N2" s="23"/>
      <c r="O2" s="23"/>
      <c r="P2" s="23"/>
      <c r="Q2" s="23"/>
      <c r="R2" s="23"/>
    </row>
    <row r="3" spans="1:18" x14ac:dyDescent="0.25">
      <c r="A3" s="4" t="s">
        <v>13</v>
      </c>
      <c r="B3" s="5">
        <v>6.8999999999999999E-3</v>
      </c>
      <c r="C3" s="6">
        <f>C19*B3</f>
        <v>1742921.9590171201</v>
      </c>
      <c r="D3" s="6">
        <f>D19*Table256312[[#This Row],[% of LG Share]]</f>
        <v>399121.61949576001</v>
      </c>
      <c r="E3" s="6">
        <f>E19*Table256312[[#This Row],[% of LG Share]]</f>
        <v>99575.111885640013</v>
      </c>
      <c r="F3" s="6">
        <f>F19*Table256312[[#This Row],[% of LG Share]]</f>
        <v>359320.48714799999</v>
      </c>
      <c r="G3" s="6">
        <f>G19*Table256312[[#This Row],[% of LG Share]]</f>
        <v>197963.42389824</v>
      </c>
      <c r="H3" s="6">
        <f>H19*Table256312[[#This Row],[% of LG Share]]</f>
        <v>248074.31767608004</v>
      </c>
      <c r="I3" s="6">
        <f>I19*Table256312[[#This Row],[% of LG Share]]</f>
        <v>438036.92358384002</v>
      </c>
      <c r="J3" s="6">
        <f>J19*Table256312[[#This Row],[% of LG Share]]</f>
        <v>476423.32420200011</v>
      </c>
      <c r="K3" s="6">
        <f>K19*Table256312[[#This Row],[% of LG Share]]</f>
        <v>54177.998098559998</v>
      </c>
      <c r="L3" s="6">
        <f>L19*Table256312[[#This Row],[% of LG Share]]</f>
        <v>392415.03373800003</v>
      </c>
      <c r="M3" s="7">
        <f t="shared" ref="M3:M17" si="0">SUM(C3:L3)</f>
        <v>4408030.19874324</v>
      </c>
      <c r="N3" s="23"/>
      <c r="O3" s="23"/>
      <c r="P3" s="23"/>
      <c r="Q3" s="23"/>
      <c r="R3" s="23"/>
    </row>
    <row r="4" spans="1:18" x14ac:dyDescent="0.25">
      <c r="A4" s="8" t="s">
        <v>14</v>
      </c>
      <c r="B4" s="9">
        <v>1.8550000000000001E-2</v>
      </c>
      <c r="C4" s="10">
        <f>C19*B4</f>
        <v>4685681.4985170402</v>
      </c>
      <c r="D4" s="10">
        <f>D19*Table256312[[#This Row],[% of LG Share]]</f>
        <v>1073000.8756009201</v>
      </c>
      <c r="E4" s="10">
        <f>E19*Table256312[[#This Row],[% of LG Share]]</f>
        <v>267698.30804038007</v>
      </c>
      <c r="F4" s="10">
        <f>F19*Table256312[[#This Row],[% of LG Share]]</f>
        <v>965999.28066600009</v>
      </c>
      <c r="G4" s="10">
        <f>G19*Table256312[[#This Row],[% of LG Share]]</f>
        <v>532206.01642207999</v>
      </c>
      <c r="H4" s="10">
        <f>H19*Table256312[[#This Row],[% of LG Share]]</f>
        <v>666924.43375236017</v>
      </c>
      <c r="I4" s="10">
        <f>I19*Table256312[[#This Row],[% of LG Share]]</f>
        <v>1177621.0047072801</v>
      </c>
      <c r="J4" s="10">
        <f>J19*Table256312[[#This Row],[% of LG Share]]</f>
        <v>1280819.2266590004</v>
      </c>
      <c r="K4" s="10">
        <f>K19*Table256312[[#This Row],[% of LG Share]]</f>
        <v>145652.44416352001</v>
      </c>
      <c r="L4" s="10">
        <f>L19*Table256312[[#This Row],[% of LG Share]]</f>
        <v>1054970.8515710002</v>
      </c>
      <c r="M4" s="7">
        <f t="shared" si="0"/>
        <v>11850573.940099582</v>
      </c>
      <c r="N4" s="23"/>
      <c r="O4" s="23"/>
      <c r="P4" s="23"/>
      <c r="Q4" s="23"/>
      <c r="R4" s="23"/>
    </row>
    <row r="5" spans="1:18" x14ac:dyDescent="0.25">
      <c r="A5" s="4" t="s">
        <v>15</v>
      </c>
      <c r="B5" s="5">
        <v>1.6879999999999999E-2</v>
      </c>
      <c r="C5" s="6">
        <f>C19*B5</f>
        <v>4263843.8649578243</v>
      </c>
      <c r="D5" s="6">
        <f>D19*Table256312[[#This Row],[% of LG Share]]</f>
        <v>976401.87494035205</v>
      </c>
      <c r="E5" s="6">
        <f>E19*Table256312[[#This Row],[% of LG Share]]</f>
        <v>243598.24472892802</v>
      </c>
      <c r="F5" s="6">
        <f>F19*Table256312[[#This Row],[% of LG Share]]</f>
        <v>879033.30768960004</v>
      </c>
      <c r="G5" s="6">
        <f>G19*Table256312[[#This Row],[% of LG Share]]</f>
        <v>484293.12976844795</v>
      </c>
      <c r="H5" s="6">
        <f>H19*Table256312[[#This Row],[% of LG Share]]</f>
        <v>606883.25831481605</v>
      </c>
      <c r="I5" s="6">
        <f>I19*Table256312[[#This Row],[% of LG Share]]</f>
        <v>1071603.372477568</v>
      </c>
      <c r="J5" s="6">
        <f>J19*Table256312[[#This Row],[% of LG Share]]</f>
        <v>1165510.9728304001</v>
      </c>
      <c r="K5" s="6">
        <f>K19*Table256312[[#This Row],[% of LG Share]]</f>
        <v>132539.79824691199</v>
      </c>
      <c r="L5" s="6">
        <f>L19*Table256312[[#This Row],[% of LG Share]]</f>
        <v>959995.03905759996</v>
      </c>
      <c r="M5" s="7">
        <f t="shared" si="0"/>
        <v>10783702.86301245</v>
      </c>
      <c r="N5" s="23"/>
      <c r="O5" s="23"/>
      <c r="P5" s="23"/>
      <c r="Q5" s="23"/>
      <c r="R5" s="23"/>
    </row>
    <row r="6" spans="1:18" x14ac:dyDescent="0.25">
      <c r="A6" s="8" t="s">
        <v>16</v>
      </c>
      <c r="B6" s="9">
        <v>1.142E-2</v>
      </c>
      <c r="C6" s="10">
        <f>C19*B6</f>
        <v>2884662.140866016</v>
      </c>
      <c r="D6" s="10">
        <f>D19*Table256312[[#This Row],[% of LG Share]]</f>
        <v>660575.20212196803</v>
      </c>
      <c r="E6" s="10">
        <f>E19*Table256312[[#This Row],[% of LG Share]]</f>
        <v>164804.02575855202</v>
      </c>
      <c r="F6" s="10">
        <f>F19*Table256312[[#This Row],[% of LG Share]]</f>
        <v>594701.44394639996</v>
      </c>
      <c r="G6" s="10">
        <f>G19*Table256312[[#This Row],[% of LG Share]]</f>
        <v>327643.81172723201</v>
      </c>
      <c r="H6" s="10">
        <f>H19*Table256312[[#This Row],[% of LG Share]]</f>
        <v>410580.97215374408</v>
      </c>
      <c r="I6" s="10">
        <f>I19*Table256312[[#This Row],[% of LG Share]]</f>
        <v>724982.85033731209</v>
      </c>
      <c r="J6" s="10">
        <f>J19*Table256312[[#This Row],[% of LG Share]]</f>
        <v>788515.12498360011</v>
      </c>
      <c r="K6" s="10">
        <f>K19*Table256312[[#This Row],[% of LG Share]]</f>
        <v>89668.512795007991</v>
      </c>
      <c r="L6" s="10">
        <f>L19*Table256312[[#This Row],[% of LG Share]]</f>
        <v>649475.31670840003</v>
      </c>
      <c r="M6" s="7">
        <f t="shared" si="0"/>
        <v>7295609.4013982313</v>
      </c>
      <c r="N6" s="23"/>
      <c r="O6" s="23"/>
      <c r="P6" s="23"/>
      <c r="Q6" s="23"/>
      <c r="R6" s="23"/>
    </row>
    <row r="7" spans="1:18" x14ac:dyDescent="0.25">
      <c r="A7" s="4" t="s">
        <v>17</v>
      </c>
      <c r="B7" s="5">
        <v>7.1900000000000002E-3</v>
      </c>
      <c r="C7" s="6">
        <f>C19*B7</f>
        <v>1816175.200772912</v>
      </c>
      <c r="D7" s="6">
        <f>D19*Table256312[[#This Row],[% of LG Share]]</f>
        <v>415896.29625717603</v>
      </c>
      <c r="E7" s="6">
        <f>E19*Table256312[[#This Row],[% of LG Share]]</f>
        <v>103760.15281996402</v>
      </c>
      <c r="F7" s="6">
        <f>F19*Table256312[[#This Row],[% of LG Share]]</f>
        <v>374422.36269480002</v>
      </c>
      <c r="G7" s="6">
        <f>G19*Table256312[[#This Row],[% of LG Share]]</f>
        <v>206283.62577222401</v>
      </c>
      <c r="H7" s="6">
        <f>H19*Table256312[[#This Row],[% of LG Share]]</f>
        <v>258500.62957840806</v>
      </c>
      <c r="I7" s="6">
        <f>I19*Table256312[[#This Row],[% of LG Share]]</f>
        <v>456447.17109678406</v>
      </c>
      <c r="J7" s="6">
        <f>J19*Table256312[[#This Row],[% of LG Share]]</f>
        <v>496446.91319020011</v>
      </c>
      <c r="K7" s="6">
        <f>K19*Table256312[[#This Row],[% of LG Share]]</f>
        <v>56455.044395456003</v>
      </c>
      <c r="L7" s="6">
        <f>L19*Table256312[[#This Row],[% of LG Share]]</f>
        <v>408907.83950380003</v>
      </c>
      <c r="M7" s="7">
        <f t="shared" si="0"/>
        <v>4593295.2360817241</v>
      </c>
      <c r="N7" s="23"/>
      <c r="O7" s="23"/>
      <c r="P7" s="23"/>
      <c r="Q7" s="23"/>
      <c r="R7" s="23"/>
    </row>
    <row r="8" spans="1:18" x14ac:dyDescent="0.25">
      <c r="A8" s="8" t="s">
        <v>18</v>
      </c>
      <c r="B8" s="9">
        <v>8.9999999999999998E-4</v>
      </c>
      <c r="C8" s="10">
        <f>C19*B8</f>
        <v>227337.64682831999</v>
      </c>
      <c r="D8" s="10">
        <f>D19*Table256312[[#This Row],[% of LG Share]]</f>
        <v>52059.341673360002</v>
      </c>
      <c r="E8" s="10">
        <f>E19*Table256312[[#This Row],[% of LG Share]]</f>
        <v>12988.058072040001</v>
      </c>
      <c r="F8" s="10">
        <f>F19*Table256312[[#This Row],[% of LG Share]]</f>
        <v>46867.889627999997</v>
      </c>
      <c r="G8" s="10">
        <f>G19*Table256312[[#This Row],[% of LG Share]]</f>
        <v>25821.316160639999</v>
      </c>
      <c r="H8" s="10">
        <f>H19*Table256312[[#This Row],[% of LG Share]]</f>
        <v>32357.519696880005</v>
      </c>
      <c r="I8" s="10">
        <f>I19*Table256312[[#This Row],[% of LG Share]]</f>
        <v>57135.250902240005</v>
      </c>
      <c r="J8" s="10">
        <f>J19*Table256312[[#This Row],[% of LG Share]]</f>
        <v>62142.17272200001</v>
      </c>
      <c r="K8" s="10">
        <f>K19*Table256312[[#This Row],[% of LG Share]]</f>
        <v>7066.6954041599993</v>
      </c>
      <c r="L8" s="10">
        <f>L19*Table256312[[#This Row],[% of LG Share]]</f>
        <v>51184.569618000001</v>
      </c>
      <c r="M8" s="7">
        <f t="shared" si="0"/>
        <v>574960.46070563991</v>
      </c>
      <c r="N8" s="23"/>
      <c r="O8" s="23"/>
      <c r="P8" s="23"/>
      <c r="Q8" s="23"/>
      <c r="R8" s="23"/>
    </row>
    <row r="9" spans="1:18" x14ac:dyDescent="0.25">
      <c r="A9" s="11" t="s">
        <v>19</v>
      </c>
      <c r="B9" s="12">
        <v>3.0100000000000001E-3</v>
      </c>
      <c r="C9" s="6">
        <f>C19*B9</f>
        <v>760318.12994804804</v>
      </c>
      <c r="D9" s="6">
        <f>D19*Table256312[[#This Row],[% of LG Share]]</f>
        <v>174109.57604090401</v>
      </c>
      <c r="E9" s="6">
        <f>E19*Table256312[[#This Row],[% of LG Share]]</f>
        <v>43437.838663156006</v>
      </c>
      <c r="F9" s="6">
        <f>F19*Table256312[[#This Row],[% of LG Share]]</f>
        <v>156747.05308920002</v>
      </c>
      <c r="G9" s="6">
        <f>G19*Table256312[[#This Row],[% of LG Share]]</f>
        <v>86357.957381696004</v>
      </c>
      <c r="H9" s="6">
        <f>H19*Table256312[[#This Row],[% of LG Share]]</f>
        <v>108217.92698623202</v>
      </c>
      <c r="I9" s="6">
        <f>I19*Table256312[[#This Row],[% of LG Share]]</f>
        <v>191085.67246193602</v>
      </c>
      <c r="J9" s="6">
        <f>J19*Table256312[[#This Row],[% of LG Share]]</f>
        <v>207831.04432580006</v>
      </c>
      <c r="K9" s="6">
        <f>K19*Table256312[[#This Row],[% of LG Share]]</f>
        <v>23634.170185023999</v>
      </c>
      <c r="L9" s="6">
        <f>L19*Table256312[[#This Row],[% of LG Share]]</f>
        <v>171183.94950020002</v>
      </c>
      <c r="M9" s="7">
        <f t="shared" si="0"/>
        <v>1922923.3185821963</v>
      </c>
      <c r="N9" s="23"/>
      <c r="O9" s="23"/>
      <c r="P9" s="23"/>
      <c r="Q9" s="23"/>
      <c r="R9" s="23"/>
    </row>
    <row r="10" spans="1:18" x14ac:dyDescent="0.25">
      <c r="A10" s="8" t="s">
        <v>20</v>
      </c>
      <c r="B10" s="9">
        <v>0.57930000000000004</v>
      </c>
      <c r="C10" s="10">
        <f>C19*B10</f>
        <v>146329665.34182864</v>
      </c>
      <c r="D10" s="10">
        <f>D19*Table256312[[#This Row],[% of LG Share]]</f>
        <v>33508862.923752725</v>
      </c>
      <c r="E10" s="10">
        <f>E19*Table256312[[#This Row],[% of LG Share]]</f>
        <v>8359980.0457030823</v>
      </c>
      <c r="F10" s="10">
        <f>F19*Table256312[[#This Row],[% of LG Share]]</f>
        <v>30167298.290556002</v>
      </c>
      <c r="G10" s="10">
        <f>G19*Table256312[[#This Row],[% of LG Share]]</f>
        <v>16620320.50206528</v>
      </c>
      <c r="H10" s="10">
        <f>H19*Table256312[[#This Row],[% of LG Share]]</f>
        <v>20827456.844891764</v>
      </c>
      <c r="I10" s="10">
        <f>I19*Table256312[[#This Row],[% of LG Share]]</f>
        <v>36776056.497408487</v>
      </c>
      <c r="J10" s="10">
        <f>J19*Table256312[[#This Row],[% of LG Share]]</f>
        <v>39998845.175394014</v>
      </c>
      <c r="K10" s="13">
        <f>K19*Table256312[[#This Row],[% of LG Share]]</f>
        <v>4548596.27514432</v>
      </c>
      <c r="L10" s="10">
        <f>L19*Table256312[[#This Row],[% of LG Share]]</f>
        <v>32945801.310786005</v>
      </c>
      <c r="M10" s="7">
        <f t="shared" si="0"/>
        <v>370082883.20753032</v>
      </c>
      <c r="N10" s="23"/>
      <c r="O10" s="23"/>
      <c r="P10" s="23"/>
      <c r="Q10" s="23"/>
      <c r="R10" s="23"/>
    </row>
    <row r="11" spans="1:18" x14ac:dyDescent="0.25">
      <c r="A11" s="11" t="s">
        <v>21</v>
      </c>
      <c r="B11" s="12">
        <v>4.8980000000000003E-2</v>
      </c>
      <c r="C11" s="6">
        <f>C19*B11</f>
        <v>12372219.935167905</v>
      </c>
      <c r="D11" s="6">
        <f>D19*Table256312[[#This Row],[% of LG Share]]</f>
        <v>2833185.0612901924</v>
      </c>
      <c r="E11" s="6">
        <f>E19*Table256312[[#This Row],[% of LG Share]]</f>
        <v>706838.98263168812</v>
      </c>
      <c r="F11" s="6">
        <f>F19*Table256312[[#This Row],[% of LG Share]]</f>
        <v>2550654.7044216003</v>
      </c>
      <c r="G11" s="6">
        <f>G19*Table256312[[#This Row],[% of LG Share]]</f>
        <v>1405253.406164608</v>
      </c>
      <c r="H11" s="6">
        <f>H19*Table256312[[#This Row],[% of LG Share]]</f>
        <v>1760968.1275035364</v>
      </c>
      <c r="I11" s="6">
        <f>I19*Table256312[[#This Row],[% of LG Share]]</f>
        <v>3109427.3213241287</v>
      </c>
      <c r="J11" s="6">
        <f>J19*Table256312[[#This Row],[% of LG Share]]</f>
        <v>3381915.1332484009</v>
      </c>
      <c r="K11" s="6">
        <f>K19*Table256312[[#This Row],[% of LG Share]]</f>
        <v>384585.26766195201</v>
      </c>
      <c r="L11" s="6">
        <f>L19*Table256312[[#This Row],[% of LG Share]]</f>
        <v>2785578.0220996002</v>
      </c>
      <c r="M11" s="7">
        <f t="shared" si="0"/>
        <v>31290625.961513612</v>
      </c>
      <c r="N11" s="23"/>
      <c r="O11" s="23"/>
      <c r="P11" s="23"/>
      <c r="Q11" s="23"/>
      <c r="R11" s="23"/>
    </row>
    <row r="12" spans="1:18" x14ac:dyDescent="0.25">
      <c r="A12" s="8" t="s">
        <v>22</v>
      </c>
      <c r="B12" s="9">
        <v>1.5350000000000001E-2</v>
      </c>
      <c r="C12" s="10">
        <f>C19*B12</f>
        <v>3877369.8653496802</v>
      </c>
      <c r="D12" s="10">
        <f>D19*Table256312[[#This Row],[% of LG Share]]</f>
        <v>887900.99409564014</v>
      </c>
      <c r="E12" s="10">
        <f>E19*Table256312[[#This Row],[% of LG Share]]</f>
        <v>221518.54600646006</v>
      </c>
      <c r="F12" s="10">
        <f>F19*Table256312[[#This Row],[% of LG Share]]</f>
        <v>799357.89532200003</v>
      </c>
      <c r="G12" s="10">
        <f>G19*Table256312[[#This Row],[% of LG Share]]</f>
        <v>440396.89229536004</v>
      </c>
      <c r="H12" s="10">
        <f>H19*Table256312[[#This Row],[% of LG Share]]</f>
        <v>551875.4748301201</v>
      </c>
      <c r="I12" s="10">
        <f>I19*Table256312[[#This Row],[% of LG Share]]</f>
        <v>974473.44594376022</v>
      </c>
      <c r="J12" s="10">
        <f>J19*Table256312[[#This Row],[% of LG Share]]</f>
        <v>1059869.2792030002</v>
      </c>
      <c r="K12" s="10">
        <f>K19*Table256312[[#This Row],[% of LG Share]]</f>
        <v>120526.41605984</v>
      </c>
      <c r="L12" s="10">
        <f>L19*Table256312[[#This Row],[% of LG Share]]</f>
        <v>872981.27070700005</v>
      </c>
      <c r="M12" s="7">
        <f t="shared" si="0"/>
        <v>9806270.0798128601</v>
      </c>
      <c r="N12" s="23"/>
      <c r="O12" s="23"/>
      <c r="P12" s="23"/>
      <c r="Q12" s="23"/>
      <c r="R12" s="23"/>
    </row>
    <row r="13" spans="1:18" x14ac:dyDescent="0.25">
      <c r="A13" s="11" t="s">
        <v>23</v>
      </c>
      <c r="B13" s="12">
        <v>0.18647</v>
      </c>
      <c r="C13" s="6">
        <f>C19*B13</f>
        <v>47101834.448974259</v>
      </c>
      <c r="D13" s="6">
        <f>D19*Table256312[[#This Row],[% of LG Share]]</f>
        <v>10786117.157590488</v>
      </c>
      <c r="E13" s="6">
        <f>E19*Table256312[[#This Row],[% of LG Share]]</f>
        <v>2690981.3207703326</v>
      </c>
      <c r="F13" s="6">
        <f>F19*Table256312[[#This Row],[% of LG Share]]</f>
        <v>9710505.976592401</v>
      </c>
      <c r="G13" s="14">
        <f>G19*Table256312[[#This Row],[% of LG Share]]</f>
        <v>5349889.8049717117</v>
      </c>
      <c r="H13" s="6">
        <f>H19*Table256312[[#This Row],[% of LG Share]]</f>
        <v>6704118.5531969052</v>
      </c>
      <c r="I13" s="6">
        <f>I19*Table256312[[#This Row],[% of LG Share]]</f>
        <v>11837789.150822993</v>
      </c>
      <c r="J13" s="6">
        <f>J19*Table256312[[#This Row],[% of LG Share]]</f>
        <v>12875167.719412602</v>
      </c>
      <c r="K13" s="6">
        <f>K19*Table256312[[#This Row],[% of LG Share]]</f>
        <v>1464140.7689041279</v>
      </c>
      <c r="L13" s="6">
        <f>L19*Table256312[[#This Row],[% of LG Share]]</f>
        <v>10604874.107409401</v>
      </c>
      <c r="M13" s="7">
        <f t="shared" si="0"/>
        <v>119125419.00864524</v>
      </c>
      <c r="N13" s="23"/>
      <c r="O13" s="23"/>
      <c r="P13" s="23"/>
      <c r="Q13" s="23"/>
      <c r="R13" s="23"/>
    </row>
    <row r="14" spans="1:18" x14ac:dyDescent="0.25">
      <c r="A14" s="8" t="s">
        <v>24</v>
      </c>
      <c r="B14" s="9">
        <v>3.8359999999999998E-2</v>
      </c>
      <c r="C14" s="10">
        <f>C19*B14</f>
        <v>9689635.702593727</v>
      </c>
      <c r="D14" s="10">
        <f>D19*Table256312[[#This Row],[% of LG Share]]</f>
        <v>2218884.8295445442</v>
      </c>
      <c r="E14" s="10">
        <f>E19*Table256312[[#This Row],[% of LG Share]]</f>
        <v>553579.89738161606</v>
      </c>
      <c r="F14" s="10">
        <f>F19*Table256312[[#This Row],[% of LG Share]]</f>
        <v>1997613.6068112</v>
      </c>
      <c r="G14" s="10">
        <f>G19*Table256312[[#This Row],[% of LG Share]]</f>
        <v>1100561.875469056</v>
      </c>
      <c r="H14" s="13">
        <f>H19*Table256312[[#This Row],[% of LG Share]]</f>
        <v>1379149.3950803522</v>
      </c>
      <c r="I14" s="10">
        <f>I19*Table256312[[#This Row],[% of LG Share]]</f>
        <v>2435231.3606776963</v>
      </c>
      <c r="J14" s="10">
        <f>J19*Table256312[[#This Row],[% of LG Share]]</f>
        <v>2648637.4951288002</v>
      </c>
      <c r="K14" s="10">
        <f>K19*Table256312[[#This Row],[% of LG Share]]</f>
        <v>301198.26189286396</v>
      </c>
      <c r="L14" s="10">
        <f>L19*Table256312[[#This Row],[% of LG Share]]</f>
        <v>2181600.1006072001</v>
      </c>
      <c r="M14" s="7">
        <f t="shared" si="0"/>
        <v>24506092.525187057</v>
      </c>
      <c r="N14" s="23"/>
      <c r="O14" s="23"/>
      <c r="P14" s="23"/>
      <c r="Q14" s="23"/>
      <c r="R14" s="23"/>
    </row>
    <row r="15" spans="1:18" x14ac:dyDescent="0.25">
      <c r="A15" s="11" t="s">
        <v>25</v>
      </c>
      <c r="B15" s="12">
        <v>3.7000000000000002E-3</v>
      </c>
      <c r="C15" s="6">
        <f>C19*B15</f>
        <v>934610.32584976009</v>
      </c>
      <c r="D15" s="6">
        <f>D19*Table256312[[#This Row],[% of LG Share]]</f>
        <v>214021.73799048003</v>
      </c>
      <c r="E15" s="6">
        <f>E19*Table256312[[#This Row],[% of LG Share]]</f>
        <v>53395.349851720013</v>
      </c>
      <c r="F15" s="6">
        <f>F19*Table256312[[#This Row],[% of LG Share]]</f>
        <v>192679.10180400001</v>
      </c>
      <c r="G15" s="6">
        <f>G19*Table256312[[#This Row],[% of LG Share]]</f>
        <v>106154.29977152</v>
      </c>
      <c r="H15" s="6">
        <f>H19*Table256312[[#This Row],[% of LG Share]]</f>
        <v>133025.35875384003</v>
      </c>
      <c r="I15" s="6">
        <f>I19*Table256312[[#This Row],[% of LG Share]]</f>
        <v>234889.36482032004</v>
      </c>
      <c r="J15" s="6">
        <f>J19*Table256312[[#This Row],[% of LG Share]]</f>
        <v>255473.37674600005</v>
      </c>
      <c r="K15" s="6">
        <f>K19*Table256312[[#This Row],[% of LG Share]]</f>
        <v>29051.969994880001</v>
      </c>
      <c r="L15" s="6">
        <f>L19*Table256312[[#This Row],[% of LG Share]]</f>
        <v>210425.45287400001</v>
      </c>
      <c r="M15" s="7">
        <f t="shared" si="0"/>
        <v>2363726.3384565208</v>
      </c>
      <c r="N15" s="23"/>
      <c r="O15" s="23"/>
      <c r="P15" s="23"/>
      <c r="Q15" s="23"/>
      <c r="R15" s="23"/>
    </row>
    <row r="16" spans="1:18" x14ac:dyDescent="0.25">
      <c r="A16" s="8" t="s">
        <v>26</v>
      </c>
      <c r="B16" s="9">
        <v>4.2909999999999997E-2</v>
      </c>
      <c r="C16" s="10">
        <f>C19*B16</f>
        <v>10838953.806003567</v>
      </c>
      <c r="D16" s="10">
        <f>D19*Table256312[[#This Row],[% of LG Share]]</f>
        <v>2482073.7235598639</v>
      </c>
      <c r="E16" s="10">
        <f>E19*Table256312[[#This Row],[% of LG Share]]</f>
        <v>619241.74652359611</v>
      </c>
      <c r="F16" s="10">
        <f>F19*Table256312[[#This Row],[% of LG Share]]</f>
        <v>2234556.8265971998</v>
      </c>
      <c r="G16" s="10">
        <f>G19*Table256312[[#This Row],[% of LG Share]]</f>
        <v>1231102.9738367358</v>
      </c>
      <c r="H16" s="10">
        <f>H19*Table256312[[#This Row],[% of LG Share]]</f>
        <v>1542734.6335479121</v>
      </c>
      <c r="I16" s="10">
        <f>I19*Table256312[[#This Row],[% of LG Share]]</f>
        <v>2724081.7957945759</v>
      </c>
      <c r="J16" s="10">
        <f>J19*Table256312[[#This Row],[% of LG Share]]</f>
        <v>2962800.7016678005</v>
      </c>
      <c r="K16" s="10">
        <f>K19*Table256312[[#This Row],[% of LG Share]]</f>
        <v>336924.33310278394</v>
      </c>
      <c r="L16" s="10">
        <f>L19*Table256312[[#This Row],[% of LG Share]]</f>
        <v>2440366.5358981998</v>
      </c>
      <c r="M16" s="7">
        <f t="shared" si="0"/>
        <v>27412837.076532237</v>
      </c>
      <c r="N16" s="23"/>
      <c r="O16" s="23"/>
      <c r="P16" s="23"/>
      <c r="Q16" s="23"/>
      <c r="R16" s="23"/>
    </row>
    <row r="17" spans="1:18" x14ac:dyDescent="0.25">
      <c r="A17" s="11" t="s">
        <v>27</v>
      </c>
      <c r="B17" s="12">
        <v>2.0080000000000001E-2</v>
      </c>
      <c r="C17" s="6">
        <f>C19*B17</f>
        <v>5072155.4981251843</v>
      </c>
      <c r="D17" s="6">
        <f>D19*Table256312[[#This Row],[% of LG Share]]</f>
        <v>1161501.7564456321</v>
      </c>
      <c r="E17" s="6">
        <f>E19*Table256312[[#This Row],[% of LG Share]]</f>
        <v>289778.00676284806</v>
      </c>
      <c r="F17" s="6">
        <f>F19*Table256312[[#This Row],[% of LG Share]]</f>
        <v>1045674.6930336001</v>
      </c>
      <c r="G17" s="6">
        <f>G19*Table256312[[#This Row],[% of LG Share]]</f>
        <v>576102.25389516796</v>
      </c>
      <c r="H17" s="6">
        <f>H19*Table256312[[#This Row],[% of LG Share]]</f>
        <v>721932.21723705612</v>
      </c>
      <c r="I17" s="6">
        <f>I19*Table256312[[#This Row],[% of LG Share]]</f>
        <v>1274750.9312410883</v>
      </c>
      <c r="J17" s="6">
        <f>J19*Table256312[[#This Row],[% of LG Share]]</f>
        <v>1386460.9202864002</v>
      </c>
      <c r="K17" s="6">
        <f>K19*Table256312[[#This Row],[% of LG Share]]</f>
        <v>157665.82635059199</v>
      </c>
      <c r="L17" s="6">
        <f>L19*Table256312[[#This Row],[% of LG Share]]</f>
        <v>1141984.6199216002</v>
      </c>
      <c r="M17" s="7">
        <f t="shared" si="0"/>
        <v>12828006.72329917</v>
      </c>
      <c r="N17" s="23"/>
      <c r="O17" s="23"/>
      <c r="P17" s="23"/>
      <c r="Q17" s="23"/>
      <c r="R17" s="23"/>
    </row>
    <row r="18" spans="1:18" x14ac:dyDescent="0.25">
      <c r="A18" s="15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8"/>
      <c r="N18" s="23"/>
      <c r="O18" s="23"/>
      <c r="P18" s="23"/>
      <c r="Q18" s="23"/>
      <c r="R18" s="23"/>
    </row>
    <row r="19" spans="1:18" x14ac:dyDescent="0.25">
      <c r="A19" s="19" t="s">
        <v>28</v>
      </c>
      <c r="B19" s="20">
        <v>0.56000000000000005</v>
      </c>
      <c r="C19" s="21">
        <f>C23*Table256312[[#This Row],[% of LG Share]]</f>
        <v>252597385.36480001</v>
      </c>
      <c r="D19" s="21">
        <f>D23*Table256312[[#This Row],[% of LG Share]]</f>
        <v>57843712.970400006</v>
      </c>
      <c r="E19" s="21">
        <f>E23*Table256312[[#This Row],[% of LG Share]]-0.01</f>
        <v>14431175.635600002</v>
      </c>
      <c r="F19" s="21">
        <f>F23*Table256312[[#This Row],[% of LG Share]]</f>
        <v>52075432.920000002</v>
      </c>
      <c r="G19" s="21">
        <f>G23*Table256312[[#This Row],[% of LG Share]]</f>
        <v>28690351.2896</v>
      </c>
      <c r="H19" s="21">
        <f>H23*Table256312[[#This Row],[% of LG Share]]</f>
        <v>35952799.663200006</v>
      </c>
      <c r="I19" s="21">
        <f>I23*Table256312[[#This Row],[% of LG Share]]</f>
        <v>63483612.113600008</v>
      </c>
      <c r="J19" s="21">
        <f>J23*Table256312[[#This Row],[% of LG Share]]</f>
        <v>69046858.580000013</v>
      </c>
      <c r="K19" s="21">
        <f>K23*Table256312[[#This Row],[% of LG Share]]</f>
        <v>7851883.7823999999</v>
      </c>
      <c r="L19" s="21">
        <f>L23*Table256312[[#This Row],[% of LG Share]]</f>
        <v>56871744.020000003</v>
      </c>
      <c r="M19" s="22">
        <f>SUM(Table256312[[#This Row],[Distributor Settlement Agreement (AmerisourceBergen Corporation; Cardinal
Health, Inc.; and McKesson Corporation)]:[Purdue Pharma L.P., et al. Fifth Amended Joint Chapter 11 Plan of Reorganization]])+0.01</f>
        <v>638844956.34960008</v>
      </c>
      <c r="N19" s="23"/>
      <c r="O19" s="24"/>
      <c r="P19" s="23"/>
      <c r="Q19" s="23"/>
      <c r="R19" s="23"/>
    </row>
    <row r="20" spans="1:18" x14ac:dyDescent="0.25">
      <c r="A20" s="25"/>
      <c r="B20" s="26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8"/>
      <c r="N20" s="23"/>
      <c r="O20" s="23"/>
      <c r="P20" s="23"/>
      <c r="Q20" s="23"/>
    </row>
    <row r="21" spans="1:18" x14ac:dyDescent="0.25">
      <c r="A21" s="29" t="s">
        <v>30</v>
      </c>
      <c r="B21" s="30">
        <v>0.44</v>
      </c>
      <c r="C21" s="31">
        <f>C23*B21</f>
        <v>198469374.21520001</v>
      </c>
      <c r="D21" s="31">
        <f>D23*B21</f>
        <v>45448631.619600005</v>
      </c>
      <c r="E21" s="31">
        <f>E23*B21</f>
        <v>11338780.864400001</v>
      </c>
      <c r="F21" s="31">
        <f>F23*B21</f>
        <v>40916411.579999998</v>
      </c>
      <c r="G21" s="31">
        <f>G23*B21</f>
        <v>22542418.8704</v>
      </c>
      <c r="H21" s="31">
        <f>H23*B21</f>
        <v>28248628.3068</v>
      </c>
      <c r="I21" s="31">
        <f>I23*B21</f>
        <v>49879980.946400002</v>
      </c>
      <c r="J21" s="31">
        <f>J23*B21</f>
        <v>54251103.170000002</v>
      </c>
      <c r="K21" s="31">
        <f>K23*B21</f>
        <v>6169337.2575999992</v>
      </c>
      <c r="L21" s="31">
        <f>L23*B21</f>
        <v>44684941.729999997</v>
      </c>
      <c r="M21" s="31">
        <f>SUM(C21:L21)</f>
        <v>501949608.56040007</v>
      </c>
      <c r="N21" s="23"/>
      <c r="O21" s="23"/>
      <c r="P21" s="23"/>
      <c r="Q21" s="23"/>
    </row>
    <row r="22" spans="1:18" x14ac:dyDescent="0.25">
      <c r="A22" s="35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7"/>
      <c r="N22" s="23"/>
      <c r="O22" s="23"/>
      <c r="P22" s="23"/>
      <c r="Q22" s="23"/>
      <c r="R22" s="23"/>
    </row>
    <row r="23" spans="1:18" x14ac:dyDescent="0.25">
      <c r="A23" s="29" t="s">
        <v>31</v>
      </c>
      <c r="B23" s="32">
        <f>SUM(B19,B21)</f>
        <v>1</v>
      </c>
      <c r="C23" s="33">
        <v>451066759.57999998</v>
      </c>
      <c r="D23" s="33">
        <v>103292344.59</v>
      </c>
      <c r="E23" s="33">
        <v>25769956.510000002</v>
      </c>
      <c r="F23" s="33">
        <v>92991844.5</v>
      </c>
      <c r="G23" s="33">
        <v>51232770.159999996</v>
      </c>
      <c r="H23" s="33">
        <v>64201427.969999999</v>
      </c>
      <c r="I23" s="33">
        <v>113363593.06</v>
      </c>
      <c r="J23" s="33">
        <v>123297961.75</v>
      </c>
      <c r="K23" s="33">
        <v>14021221.039999999</v>
      </c>
      <c r="L23" s="33">
        <v>101556685.75</v>
      </c>
      <c r="M23" s="33">
        <f>SUM(C23:L23)</f>
        <v>1140794564.9099998</v>
      </c>
      <c r="N23" s="23"/>
      <c r="O23" s="23"/>
      <c r="P23" s="23"/>
      <c r="Q23" s="23"/>
    </row>
    <row r="24" spans="1:18" x14ac:dyDescent="0.25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</row>
    <row r="25" spans="1:18" x14ac:dyDescent="0.25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</row>
    <row r="26" spans="1:18" x14ac:dyDescent="0.25">
      <c r="N26" s="23"/>
      <c r="O26" s="23"/>
      <c r="P26" s="23"/>
      <c r="Q26" s="23"/>
    </row>
  </sheetData>
  <sheetProtection sheet="1" formatCells="0" formatColumns="0" formatRows="0" insertColumns="0" insertRows="0" insertHyperlinks="0" deleteColumns="0" deleteRows="0" sort="0" autoFilter="0" pivotTables="0"/>
  <mergeCells count="2">
    <mergeCell ref="A1:M1"/>
    <mergeCell ref="A22:M22"/>
  </mergeCell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22fd7c7-1c5c-47b3-ad5b-74ea5211c374">
      <Terms xmlns="http://schemas.microsoft.com/office/infopath/2007/PartnerControls"/>
    </lcf76f155ced4ddcb4097134ff3c332f>
    <TaxCatchAll xmlns="4af20cf7-82bf-4f03-b3b5-d113586045b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871472C23FAC4E90632C3C1E728773" ma:contentTypeVersion="14" ma:contentTypeDescription="Create a new document." ma:contentTypeScope="" ma:versionID="dbc546024ea9e123cc216f420642a616">
  <xsd:schema xmlns:xsd="http://www.w3.org/2001/XMLSchema" xmlns:xs="http://www.w3.org/2001/XMLSchema" xmlns:p="http://schemas.microsoft.com/office/2006/metadata/properties" xmlns:ns2="e22fd7c7-1c5c-47b3-ad5b-74ea5211c374" xmlns:ns3="4af20cf7-82bf-4f03-b3b5-d113586045b6" targetNamespace="http://schemas.microsoft.com/office/2006/metadata/properties" ma:root="true" ma:fieldsID="69def12731916dd6e419ee23931aa3e8" ns2:_="" ns3:_="">
    <xsd:import namespace="e22fd7c7-1c5c-47b3-ad5b-74ea5211c374"/>
    <xsd:import namespace="4af20cf7-82bf-4f03-b3b5-d113586045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2fd7c7-1c5c-47b3-ad5b-74ea5211c3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46a45b2a-6a3b-47d8-bffb-ed14350044f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f20cf7-82bf-4f03-b3b5-d113586045b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57690a7-08f0-42fe-9760-13e0747de13d}" ma:internalName="TaxCatchAll" ma:showField="CatchAllData" ma:web="4af20cf7-82bf-4f03-b3b5-d113586045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7EA0BCF-0B34-4351-A2E0-6972DAA919B1}">
  <ds:schemaRefs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e22fd7c7-1c5c-47b3-ad5b-74ea5211c374"/>
    <ds:schemaRef ds:uri="http://purl.org/dc/elements/1.1/"/>
    <ds:schemaRef ds:uri="4af20cf7-82bf-4f03-b3b5-d113586045b6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E208B32-8C1F-4480-8F75-8ED3F51FAAB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53A38FA-4CEC-4B6F-BDB6-9618D9BB43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2fd7c7-1c5c-47b3-ad5b-74ea5211c374"/>
    <ds:schemaRef ds:uri="4af20cf7-82bf-4f03-b3b5-d113586045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TABLE1</vt:lpstr>
    </vt:vector>
  </TitlesOfParts>
  <Company>AZ Atty Gen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AGO</dc:creator>
  <cp:lastModifiedBy>Ellen Pierce</cp:lastModifiedBy>
  <dcterms:created xsi:type="dcterms:W3CDTF">2023-09-28T21:53:13Z</dcterms:created>
  <dcterms:modified xsi:type="dcterms:W3CDTF">2023-09-28T22:01:07Z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0x010100FD871472C23FAC4E90632C3C1E728773</vt:lpwstr>
  </property>
  <property fmtid="{D5CDD505-2E9C-101B-9397-08002B2CF9AE}" pid="3" name="MediaServiceImageTags">
    <vt:lpwstr/>
  </property>
</Properties>
</file>