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IV\CPA\SHARED\CPA DATABASES\OPIOID SETTLEMENTS\Dashboard Planning\Published Spreadsheets\"/>
    </mc:Choice>
  </mc:AlternateContent>
  <xr:revisionPtr revIDLastSave="0" documentId="8_{3CDD6C3F-E54D-45E2-9798-A8B4D997643A}" xr6:coauthVersionLast="47" xr6:coauthVersionMax="47" xr10:uidLastSave="{00000000-0000-0000-0000-000000000000}"/>
  <workbookProtection lockStructure="1"/>
  <bookViews>
    <workbookView xWindow="-108" yWindow="-108" windowWidth="23256" windowHeight="12456" xr2:uid="{1C5DF377-693D-44C6-AAEB-1455A7017E72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O19" i="1"/>
  <c r="P23" i="1"/>
  <c r="O16" i="1" l="1"/>
  <c r="O15" i="1"/>
  <c r="O14" i="1"/>
  <c r="O13" i="1"/>
  <c r="O11" i="1"/>
  <c r="O10" i="1"/>
  <c r="O9" i="1"/>
  <c r="O8" i="1"/>
  <c r="O7" i="1"/>
  <c r="O6" i="1"/>
  <c r="O5" i="1"/>
  <c r="O4" i="1"/>
  <c r="O3" i="1"/>
  <c r="O12" i="1"/>
  <c r="O17" i="1"/>
  <c r="M19" i="1"/>
  <c r="M21" i="1"/>
  <c r="L21" i="1" l="1"/>
  <c r="L19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L15" i="1" l="1"/>
  <c r="L16" i="1"/>
  <c r="L14" i="1"/>
  <c r="L17" i="1"/>
  <c r="L13" i="1"/>
  <c r="L12" i="1"/>
  <c r="L11" i="1"/>
  <c r="L10" i="1"/>
  <c r="L9" i="1"/>
  <c r="L8" i="1"/>
  <c r="L7" i="1"/>
  <c r="L6" i="1"/>
  <c r="L4" i="1"/>
  <c r="L3" i="1"/>
  <c r="L5" i="1"/>
  <c r="E23" i="1"/>
  <c r="E19" i="1" l="1"/>
  <c r="E15" i="1" s="1"/>
  <c r="B23" i="1"/>
  <c r="N21" i="1"/>
  <c r="K21" i="1"/>
  <c r="J21" i="1"/>
  <c r="I21" i="1"/>
  <c r="H21" i="1"/>
  <c r="G21" i="1"/>
  <c r="F21" i="1"/>
  <c r="E21" i="1"/>
  <c r="D21" i="1"/>
  <c r="C21" i="1"/>
  <c r="N19" i="1"/>
  <c r="N6" i="1" s="1"/>
  <c r="K19" i="1"/>
  <c r="K6" i="1" s="1"/>
  <c r="J19" i="1"/>
  <c r="J17" i="1" s="1"/>
  <c r="I19" i="1"/>
  <c r="I16" i="1" s="1"/>
  <c r="H19" i="1"/>
  <c r="G19" i="1"/>
  <c r="F19" i="1"/>
  <c r="F10" i="1" s="1"/>
  <c r="D19" i="1"/>
  <c r="D8" i="1" s="1"/>
  <c r="C19" i="1"/>
  <c r="P21" i="1" l="1"/>
  <c r="H6" i="1"/>
  <c r="H4" i="1"/>
  <c r="G12" i="1"/>
  <c r="G17" i="1"/>
  <c r="P19" i="1"/>
  <c r="H17" i="1"/>
  <c r="H7" i="1"/>
  <c r="H8" i="1"/>
  <c r="C7" i="1"/>
  <c r="J5" i="1"/>
  <c r="I17" i="1"/>
  <c r="F7" i="1"/>
  <c r="I7" i="1"/>
  <c r="F4" i="1"/>
  <c r="I8" i="1"/>
  <c r="G4" i="1"/>
  <c r="I10" i="1"/>
  <c r="H11" i="1"/>
  <c r="I4" i="1"/>
  <c r="I12" i="1"/>
  <c r="G5" i="1"/>
  <c r="G13" i="1"/>
  <c r="H5" i="1"/>
  <c r="I13" i="1"/>
  <c r="I5" i="1"/>
  <c r="I11" i="1"/>
  <c r="I6" i="1"/>
  <c r="H13" i="1"/>
  <c r="G7" i="1"/>
  <c r="I14" i="1"/>
  <c r="C6" i="1"/>
  <c r="G15" i="1"/>
  <c r="D6" i="1"/>
  <c r="G9" i="1"/>
  <c r="H15" i="1"/>
  <c r="H3" i="1"/>
  <c r="F6" i="1"/>
  <c r="H9" i="1"/>
  <c r="I15" i="1"/>
  <c r="F9" i="1"/>
  <c r="I3" i="1"/>
  <c r="G6" i="1"/>
  <c r="I9" i="1"/>
  <c r="K16" i="1"/>
  <c r="K3" i="1"/>
  <c r="K8" i="1"/>
  <c r="C9" i="1"/>
  <c r="D9" i="1"/>
  <c r="F3" i="1"/>
  <c r="F8" i="1"/>
  <c r="F11" i="1"/>
  <c r="G16" i="1"/>
  <c r="G3" i="1"/>
  <c r="K5" i="1"/>
  <c r="G8" i="1"/>
  <c r="G11" i="1"/>
  <c r="H16" i="1"/>
  <c r="J14" i="1"/>
  <c r="J10" i="1"/>
  <c r="K14" i="1"/>
  <c r="K12" i="1"/>
  <c r="K17" i="1"/>
  <c r="J7" i="1"/>
  <c r="N17" i="1"/>
  <c r="K10" i="1"/>
  <c r="N12" i="1"/>
  <c r="K7" i="1"/>
  <c r="J4" i="1"/>
  <c r="J15" i="1"/>
  <c r="J11" i="1"/>
  <c r="K15" i="1"/>
  <c r="N4" i="1"/>
  <c r="D10" i="1"/>
  <c r="N3" i="1"/>
  <c r="J12" i="1"/>
  <c r="N5" i="1"/>
  <c r="C8" i="1"/>
  <c r="K9" i="1"/>
  <c r="K13" i="1"/>
  <c r="N14" i="1"/>
  <c r="K4" i="1"/>
  <c r="J9" i="1"/>
  <c r="J13" i="1"/>
  <c r="K11" i="1"/>
  <c r="J6" i="1"/>
  <c r="F12" i="1"/>
  <c r="G14" i="1"/>
  <c r="G10" i="1"/>
  <c r="H14" i="1"/>
  <c r="J3" i="1"/>
  <c r="D7" i="1"/>
  <c r="J8" i="1"/>
  <c r="H10" i="1"/>
  <c r="H12" i="1"/>
  <c r="J16" i="1"/>
  <c r="N13" i="1"/>
  <c r="N15" i="1"/>
  <c r="N16" i="1"/>
  <c r="E5" i="1"/>
  <c r="E4" i="1"/>
  <c r="E10" i="1"/>
  <c r="E3" i="1"/>
  <c r="E12" i="1"/>
  <c r="E6" i="1"/>
  <c r="E9" i="1"/>
  <c r="E14" i="1"/>
  <c r="E11" i="1"/>
  <c r="E8" i="1"/>
  <c r="E17" i="1"/>
  <c r="E13" i="1"/>
  <c r="E7" i="1"/>
  <c r="D5" i="1"/>
  <c r="C16" i="1"/>
  <c r="D17" i="1"/>
  <c r="C17" i="1"/>
  <c r="D4" i="1"/>
  <c r="C15" i="1"/>
  <c r="D16" i="1"/>
  <c r="D3" i="1"/>
  <c r="F5" i="1"/>
  <c r="N11" i="1"/>
  <c r="C14" i="1"/>
  <c r="D15" i="1"/>
  <c r="E16" i="1"/>
  <c r="F17" i="1"/>
  <c r="C4" i="1"/>
  <c r="N10" i="1"/>
  <c r="C13" i="1"/>
  <c r="D14" i="1"/>
  <c r="F16" i="1"/>
  <c r="C5" i="1"/>
  <c r="N9" i="1"/>
  <c r="C12" i="1"/>
  <c r="D13" i="1"/>
  <c r="F15" i="1"/>
  <c r="N8" i="1"/>
  <c r="C11" i="1"/>
  <c r="D12" i="1"/>
  <c r="F14" i="1"/>
  <c r="C3" i="1"/>
  <c r="N7" i="1"/>
  <c r="C10" i="1"/>
  <c r="D11" i="1"/>
  <c r="F13" i="1"/>
  <c r="P8" i="1" l="1"/>
  <c r="P4" i="1"/>
  <c r="P5" i="1"/>
  <c r="P11" i="1"/>
  <c r="P3" i="1"/>
  <c r="P10" i="1"/>
  <c r="P12" i="1"/>
  <c r="P7" i="1"/>
  <c r="P6" i="1"/>
  <c r="P9" i="1"/>
  <c r="P16" i="1"/>
  <c r="P17" i="1"/>
  <c r="P15" i="1"/>
  <c r="P14" i="1"/>
  <c r="P13" i="1"/>
</calcChain>
</file>

<file path=xl/sharedStrings.xml><?xml version="1.0" encoding="utf-8"?>
<sst xmlns="http://schemas.openxmlformats.org/spreadsheetml/2006/main" count="37" uniqueCount="37">
  <si>
    <t>REGION NAME</t>
  </si>
  <si>
    <t>% of LG Share</t>
  </si>
  <si>
    <t>Distributor Settlement Agreement (AmerisourceBergen Corporation; Cardinal
Health, Inc.; and McKesson Corporation)</t>
  </si>
  <si>
    <t>Janssen</t>
  </si>
  <si>
    <t>Mallinckrodt’s Modified Fourth Amended Joint Plan of Reorganization</t>
  </si>
  <si>
    <t>Teva</t>
  </si>
  <si>
    <t>Allergan</t>
  </si>
  <si>
    <t>Walmart</t>
  </si>
  <si>
    <t>CVS</t>
  </si>
  <si>
    <t>Walgreens</t>
  </si>
  <si>
    <t>Endo International plc Restructuring Support Agreement (Exhibit E: Voluntary
Opioid Trust Term Sheet)</t>
  </si>
  <si>
    <t>TOTAL</t>
  </si>
  <si>
    <t xml:space="preserve">APACHE 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</si>
  <si>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</si>
  <si>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</si>
  <si>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</si>
  <si>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</si>
  <si>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</si>
  <si>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</si>
  <si>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</si>
  <si>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</si>
  <si>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</si>
  <si>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</si>
  <si>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</si>
  <si>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</si>
  <si>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</si>
  <si>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</si>
  <si>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TOTAL LG SHARE</t>
  </si>
  <si>
    <t xml:space="preserve">TOTAL ANTICIPATED ALLOCATIONS OVER 18 YEARS </t>
  </si>
  <si>
    <t>TOTAL STATE SHARE</t>
  </si>
  <si>
    <t>TOTAL AZ SHARE</t>
  </si>
  <si>
    <t>Kroger</t>
  </si>
  <si>
    <t>* Purdue/Sacklers Settlement as renegotiated in August 2025; based on bankruptcy plan and Sacklers consent judgment; payments expected after court approves Sacklers consent judgment late 2026</t>
  </si>
  <si>
    <t>Secondary Manufacturers (Alvogen, Amneal, Apotex, Hikma, Indivior, Mylan, Sun, and Zydus)</t>
  </si>
  <si>
    <t>Albertsons**</t>
  </si>
  <si>
    <t>** Albertsons Settlement in state sign-on period September 2026; payments expected after court approves consent judgment early 2027</t>
  </si>
  <si>
    <t>Purdue Pharma L.P., et al. Fifth Amended Joint Chapter 11 Plan of Reorganization and Sacklers*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</si>
</sst>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0%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entury Schoolbook"/>
      <family val="1"/>
    </font>
    <font>
      <sz val="10"/>
      <name val="Century Schoolbook"/>
      <family val="1"/>
    </font>
    <font>
      <sz val="10"/>
      <color theme="1"/>
      <name val="Century Schoolbook"/>
      <family val="1"/>
    </font>
    <font>
      <b/>
      <sz val="10"/>
      <color theme="1"/>
      <name val="Century Schoolbook"/>
      <family val="1"/>
    </font>
    <font>
      <b/>
      <sz val="9"/>
      <name val="Century Schoolbook"/>
      <family val="1"/>
    </font>
    <font>
      <b/>
      <sz val="14"/>
      <color theme="0"/>
      <name val="Century Schoolbook"/>
      <family val="1"/>
    </font>
    <font>
      <b/>
      <sz val="9"/>
      <color theme="1"/>
      <name val="Century Schoolbook"/>
      <family val="1"/>
    </font>
    <font>
      <sz val="11"/>
      <color theme="1"/>
      <name val="Century Schoolbook"/>
      <family val="1"/>
    </font>
    <font>
      <b/>
      <sz val="11"/>
      <color theme="1"/>
      <name val="Century Schoolbook"/>
      <family val="1"/>
    </font>
  </fonts>
  <fills count="13">
    <fill>
      <patternFill patternType="none"/>
    </fill>
    <fill>
      <patternFill patternType="gray125"/>
    </fill>
    <fill>
      <patternFill patternType="solid">
        <fgColor rgb="FFFFCE0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9285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65" fontId="4" fillId="4" borderId="5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3" fillId="5" borderId="5" xfId="0" applyNumberFormat="1" applyFont="1" applyFill="1" applyBorder="1" applyAlignment="1">
      <alignment horizontal="center" vertical="center" wrapText="1"/>
    </xf>
    <xf numFmtId="165" fontId="3" fillId="4" borderId="5" xfId="0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166" fontId="5" fillId="6" borderId="7" xfId="0" applyNumberFormat="1" applyFont="1" applyFill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166" fontId="4" fillId="6" borderId="7" xfId="1" applyNumberFormat="1" applyFont="1" applyFill="1" applyBorder="1" applyAlignment="1">
      <alignment horizontal="center" vertical="center"/>
    </xf>
    <xf numFmtId="166" fontId="4" fillId="6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5" fillId="2" borderId="5" xfId="2" applyNumberFormat="1" applyFont="1" applyFill="1" applyBorder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4" fillId="8" borderId="5" xfId="0" applyNumberFormat="1" applyFont="1" applyFill="1" applyBorder="1" applyAlignment="1">
      <alignment horizontal="center" vertical="center" wrapText="1"/>
    </xf>
    <xf numFmtId="165" fontId="2" fillId="8" borderId="8" xfId="1" applyNumberFormat="1" applyFont="1" applyFill="1" applyBorder="1" applyAlignment="1">
      <alignment horizontal="center" vertical="center"/>
    </xf>
    <xf numFmtId="165" fontId="5" fillId="8" borderId="5" xfId="1" applyNumberFormat="1" applyFont="1" applyFill="1" applyBorder="1" applyAlignment="1">
      <alignment horizontal="center" vertical="center" wrapText="1"/>
    </xf>
    <xf numFmtId="165" fontId="5" fillId="8" borderId="5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166" fontId="5" fillId="9" borderId="7" xfId="0" applyNumberFormat="1" applyFont="1" applyFill="1" applyBorder="1" applyAlignment="1">
      <alignment horizontal="center" vertical="center" wrapText="1"/>
    </xf>
    <xf numFmtId="166" fontId="4" fillId="10" borderId="7" xfId="1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vertical="center"/>
    </xf>
    <xf numFmtId="0" fontId="10" fillId="8" borderId="0" xfId="0" applyFont="1" applyFill="1"/>
    <xf numFmtId="0" fontId="0" fillId="8" borderId="0" xfId="0" applyFill="1"/>
    <xf numFmtId="0" fontId="2" fillId="11" borderId="3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165" fontId="2" fillId="12" borderId="8" xfId="1" applyNumberFormat="1" applyFont="1" applyFill="1" applyBorder="1" applyAlignment="1">
      <alignment horizontal="center" vertical="center"/>
    </xf>
    <xf numFmtId="165" fontId="5" fillId="12" borderId="5" xfId="1" applyNumberFormat="1" applyFont="1" applyFill="1" applyBorder="1" applyAlignment="1">
      <alignment horizontal="center" vertical="center" wrapText="1"/>
    </xf>
    <xf numFmtId="165" fontId="5" fillId="12" borderId="5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9" fillId="6" borderId="6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19"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5" formatCode="&quot;$&quot;#,##0.00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6" formatCode="_([$$-409]* #,##0.00_);_([$$-409]* \(#,##0.00\);_([$$-409]* &quot;-&quot;??_);_(@_)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Schoolbook"/>
        <family val="1"/>
        <scheme val="none"/>
      </font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4F51FE-712C-4A20-B455-1AB96D439161}" name="Table256312" displayName="Table256312" ref="A2:P19" totalsRowShown="0" headerRowDxfId="18" dataDxfId="16" headerRowBorderDxfId="17" tableBorderDxfId="15" totalsRowBorderDxfId="14">
  <autoFilter ref="A2:P19" xr:uid="{2FE0A402-CB79-4DC9-8123-4BB8F2B66939}"/>
  <tableColumns count="16">
    <tableColumn id="1" xr3:uid="{877E160E-060B-40A5-943C-29E17D02086E}" name="REGION NAME" dataDxfId="13"/>
    <tableColumn id="2" xr3:uid="{288B1118-915C-4410-A7CB-65311E924347}" name="% of LG Share" dataDxfId="12"/>
    <tableColumn id="3" xr3:uid="{EF0932C1-425F-4C89-A11F-8BFDC8D9DE61}" name="Distributor Settlement Agreement (AmerisourceBergen Corporation; Cardinal_x000a_Health, Inc.; and McKesson Corporation)" dataDxfId="11"/>
    <tableColumn id="4" xr3:uid="{2570CD60-291D-447A-9EBA-5DCD4F3821FF}" name="Janssen" dataDxfId="10"/>
    <tableColumn id="5" xr3:uid="{89C04B41-3402-49A5-9D8F-6CFDA02583D9}" name="Mallinckrodt’s Modified Fourth Amended Joint Plan of Reorganization" dataDxfId="9"/>
    <tableColumn id="6" xr3:uid="{44E03EAC-662A-406E-94E3-E391490DB13F}" name="Teva" dataDxfId="8"/>
    <tableColumn id="7" xr3:uid="{C6797A41-A59E-4650-9472-F1A58BDD55D5}" name="Allergan" dataDxfId="7"/>
    <tableColumn id="8" xr3:uid="{2543E3CE-266A-4AD9-BD49-D70476E28CC6}" name="Walmart" dataDxfId="6"/>
    <tableColumn id="9" xr3:uid="{54ACF547-A350-48E1-A648-95A494A8175D}" name="CVS" dataDxfId="5"/>
    <tableColumn id="10" xr3:uid="{8798E5B6-C03A-4BB1-A7DC-CF7EE5E6C6D5}" name="Walgreens" dataDxfId="4"/>
    <tableColumn id="11" xr3:uid="{ABF91F4F-038B-4658-B53A-6C067ABCCA5F}" name="Endo International plc Restructuring Support Agreement (Exhibit E: Voluntary_x000a_Opioid Trust Term Sheet)" dataDxfId="3"/>
    <tableColumn id="17" xr3:uid="{B625AAED-F9EB-4128-9E64-E2CB01507326}" name="Kroger"/>
    <tableColumn id="14" xr3:uid="{F4578B1D-C2C5-4A8F-AFF6-44384AF9CECC}" name="Secondary Manufacturers (Alvogen, Amneal, Apotex, Hikma, Indivior, Mylan, Sun, and Zydus)"/>
    <tableColumn id="12" xr3:uid="{6C8B44B7-200B-458D-B261-18C615BB8529}" name="Purdue Pharma L.P., et al. Fifth Amended Joint Chapter 11 Plan of Reorganization and Sacklers*" dataDxfId="2"/>
    <tableColumn id="19" xr3:uid="{BEB35B41-1017-4E24-8E8B-7B8E3E82D49A}" name="Albertsons**" dataDxfId="1"/>
    <tableColumn id="13" xr3:uid="{4F6F5D60-4A86-4FBF-97F2-6D620DE3CF3F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9FB5-6D79-4463-A03E-9A482C2EA132}">
  <dimension ref="A1:U27"/>
  <sheetViews>
    <sheetView tabSelected="1" topLeftCell="I5" workbookViewId="0">
      <selection activeCell="N23" sqref="N23"/>
    </sheetView>
  </sheetViews>
  <sheetFormatPr defaultRowHeight="14.4" x14ac:dyDescent="0.3"/>
  <cols>
    <col min="1" max="1" width="21" customWidth="1"/>
    <col min="2" max="2" width="10.33203125" customWidth="1"/>
    <col min="3" max="3" width="24.6640625" customWidth="1"/>
    <col min="4" max="4" width="21" customWidth="1"/>
    <col min="5" max="5" width="22.33203125" customWidth="1"/>
    <col min="6" max="6" width="21.5546875" customWidth="1"/>
    <col min="7" max="7" width="21.88671875" customWidth="1"/>
    <col min="8" max="8" width="21.33203125" customWidth="1"/>
    <col min="9" max="9" width="20.33203125" customWidth="1"/>
    <col min="10" max="10" width="19.44140625" customWidth="1"/>
    <col min="11" max="13" width="22.44140625" customWidth="1"/>
    <col min="14" max="15" width="22.33203125" customWidth="1"/>
    <col min="16" max="16" width="19" customWidth="1"/>
    <col min="18" max="18" width="16.33203125" bestFit="1" customWidth="1"/>
  </cols>
  <sheetData>
    <row r="1" spans="1:21" ht="17.399999999999999" x14ac:dyDescent="0.3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21" ht="79.2" x14ac:dyDescent="0.3">
      <c r="A2" s="43" t="s">
        <v>0</v>
      </c>
      <c r="B2" s="44" t="s">
        <v>1</v>
      </c>
      <c r="C2" s="44" t="s">
        <v>2</v>
      </c>
      <c r="D2" s="44" t="s">
        <v>3</v>
      </c>
      <c r="E2" s="44" t="s">
        <v>4</v>
      </c>
      <c r="F2" s="44" t="s">
        <v>5</v>
      </c>
      <c r="G2" s="44" t="s">
        <v>6</v>
      </c>
      <c r="H2" s="44" t="s">
        <v>7</v>
      </c>
      <c r="I2" s="44" t="s">
        <v>8</v>
      </c>
      <c r="J2" s="44" t="s">
        <v>9</v>
      </c>
      <c r="K2" s="44" t="s">
        <v>10</v>
      </c>
      <c r="L2" s="44" t="s">
        <v>31</v>
      </c>
      <c r="M2" s="42" t="s">
        <v>33</v>
      </c>
      <c r="N2" s="38" t="s">
        <v>36</v>
      </c>
      <c r="O2" s="38" t="s">
        <v>34</v>
      </c>
      <c r="P2" s="1" t="s">
        <v>11</v>
      </c>
      <c r="Q2" s="20"/>
      <c r="R2" s="20"/>
      <c r="S2" s="20"/>
      <c r="T2" s="20"/>
      <c r="U2" s="20"/>
    </row>
    <row r="3" spans="1:21" x14ac:dyDescent="0.3">
      <c r="A3" s="2" t="s">
        <v>12</v>
      </c>
      <c r="B3" s="3">
        <v>6.8999999999999999E-3</v>
      </c>
      <c r="C3" s="4">
        <f>C19*B3</f>
        <v>1767929.1289548001</v>
      </c>
      <c r="D3" s="4">
        <f>D19*Table256312[[#This Row],[% of LG Share]]</f>
        <v>399121.61949576001</v>
      </c>
      <c r="E3" s="4">
        <f>E19*Table256312[[#This Row],[% of LG Share]]</f>
        <v>30567.06589776</v>
      </c>
      <c r="F3" s="4">
        <f>F19*Table256312[[#This Row],[% of LG Share]]</f>
        <v>332522.70212952007</v>
      </c>
      <c r="G3" s="4">
        <f>G19*Table256312[[#This Row],[% of LG Share]]</f>
        <v>197945.04686880001</v>
      </c>
      <c r="H3" s="4">
        <f>H19*Table256312[[#This Row],[% of LG Share]]</f>
        <v>246227.91995928003</v>
      </c>
      <c r="I3" s="4">
        <f>I19*Table256312[[#This Row],[% of LG Share]]</f>
        <v>386086.87944624003</v>
      </c>
      <c r="J3" s="4">
        <f>J19*Table256312[[#This Row],[% of LG Share]]</f>
        <v>476423.32648176001</v>
      </c>
      <c r="K3" s="4">
        <f>K19*Table256312[[#This Row],[% of LG Share]]</f>
        <v>28916.228544000001</v>
      </c>
      <c r="L3" s="4">
        <f>L19*Table256312[[#This Row],[% of LG Share]]</f>
        <v>266167.95049824001</v>
      </c>
      <c r="M3" s="4">
        <f>M19*Table256312[[#This Row],[% of LG Share]]</f>
        <v>61601.876221200015</v>
      </c>
      <c r="N3" s="31">
        <f>N19*Table256312[[#This Row],[% of LG Share]]</f>
        <v>418006.13738352008</v>
      </c>
      <c r="O3" s="31">
        <f>O19*Table256312[[#This Row],[% of LG Share]]</f>
        <v>161989.93451760002</v>
      </c>
      <c r="P3" s="5">
        <f>SUM(C3:O3)</f>
        <v>4773505.81639848</v>
      </c>
      <c r="Q3" s="20"/>
      <c r="R3" s="20"/>
      <c r="S3" s="20"/>
      <c r="T3" s="20"/>
      <c r="U3" s="20"/>
    </row>
    <row r="4" spans="1:21" x14ac:dyDescent="0.3">
      <c r="A4" s="6" t="s">
        <v>13</v>
      </c>
      <c r="B4" s="7">
        <v>1.8550000000000001E-2</v>
      </c>
      <c r="C4" s="8">
        <f>C19*B4</f>
        <v>4752910.9191466002</v>
      </c>
      <c r="D4" s="8">
        <f>D19*Table256312[[#This Row],[% of LG Share]]</f>
        <v>1073000.8756009201</v>
      </c>
      <c r="E4" s="8">
        <f>E19*Table256312[[#This Row],[% of LG Share]]</f>
        <v>82176.67715992</v>
      </c>
      <c r="F4" s="8">
        <f>F19*Table256312[[#This Row],[% of LG Share]]</f>
        <v>893955.9600728401</v>
      </c>
      <c r="G4" s="8">
        <f>G19*Table256312[[#This Row],[% of LG Share]]</f>
        <v>532156.61150960007</v>
      </c>
      <c r="H4" s="8">
        <f>H19*Table256312[[#This Row],[% of LG Share]]</f>
        <v>661960.5674267601</v>
      </c>
      <c r="I4" s="8">
        <f>I19*Table256312[[#This Row],[% of LG Share]]</f>
        <v>1037958.20488808</v>
      </c>
      <c r="J4" s="8">
        <f>J19*Table256312[[#This Row],[% of LG Share]]</f>
        <v>1280819.2327879202</v>
      </c>
      <c r="K4" s="8">
        <f>K19*Table256312[[#This Row],[% of LG Share]]</f>
        <v>77738.556448000003</v>
      </c>
      <c r="L4" s="8">
        <f>L19*Table256312[[#This Row],[% of LG Share]]</f>
        <v>715567.46112207999</v>
      </c>
      <c r="M4" s="48">
        <f>M19*Table256312[[#This Row],[% of LG Share]]</f>
        <v>165610.84114540005</v>
      </c>
      <c r="N4" s="31">
        <f>N19*Table256312[[#This Row],[% of LG Share]]</f>
        <v>1123770.1229658402</v>
      </c>
      <c r="O4" s="31">
        <f>O19*Table256312[[#This Row],[% of LG Share]]</f>
        <v>435494.67902920005</v>
      </c>
      <c r="P4" s="5">
        <f t="shared" ref="P4:P17" si="0">SUM(C4:O4)</f>
        <v>12833120.709303161</v>
      </c>
      <c r="Q4" s="20"/>
      <c r="R4" s="20"/>
      <c r="S4" s="20"/>
      <c r="T4" s="20"/>
      <c r="U4" s="20"/>
    </row>
    <row r="5" spans="1:21" x14ac:dyDescent="0.3">
      <c r="A5" s="2" t="s">
        <v>14</v>
      </c>
      <c r="B5" s="3">
        <v>1.6879999999999999E-2</v>
      </c>
      <c r="C5" s="4">
        <f>C19*B5</f>
        <v>4325020.8256169604</v>
      </c>
      <c r="D5" s="4">
        <f>D19*Table256312[[#This Row],[% of LG Share]]</f>
        <v>976401.87494035205</v>
      </c>
      <c r="E5" s="4">
        <f>E19*Table256312[[#This Row],[% of LG Share]]</f>
        <v>74778.561210751999</v>
      </c>
      <c r="F5" s="4">
        <f>F19*Table256312[[#This Row],[% of LG Share]]</f>
        <v>813475.82781830407</v>
      </c>
      <c r="G5" s="4">
        <f>G19*Table256312[[#This Row],[% of LG Share]]</f>
        <v>484248.17262976005</v>
      </c>
      <c r="H5" s="4">
        <f>H19*Table256312[[#This Row],[% of LG Share]]</f>
        <v>602366.27375545609</v>
      </c>
      <c r="I5" s="4">
        <f>I19*Table256312[[#This Row],[% of LG Share]]</f>
        <v>944513.98913804803</v>
      </c>
      <c r="J5" s="4">
        <f>J19*Table256312[[#This Row],[% of LG Share]]</f>
        <v>1165510.978407552</v>
      </c>
      <c r="K5" s="4">
        <f>K19*Table256312[[#This Row],[% of LG Share]]</f>
        <v>70739.990988799997</v>
      </c>
      <c r="L5" s="4">
        <f>L19*Table256312[[#This Row],[% of LG Share]]</f>
        <v>651147.10208844801</v>
      </c>
      <c r="M5" s="4">
        <f>M19*Table256312[[#This Row],[% of LG Share]]</f>
        <v>150701.40153824002</v>
      </c>
      <c r="N5" s="31">
        <f>N19*Table256312[[#This Row],[% of LG Share]]</f>
        <v>1022600.5215991042</v>
      </c>
      <c r="O5" s="31">
        <f>O19*Table256312[[#This Row],[% of LG Share]]</f>
        <v>396288.41951552004</v>
      </c>
      <c r="P5" s="5">
        <f t="shared" si="0"/>
        <v>11677793.939247297</v>
      </c>
      <c r="Q5" s="20"/>
      <c r="R5" s="20"/>
      <c r="S5" s="20"/>
      <c r="T5" s="20"/>
      <c r="U5" s="20"/>
    </row>
    <row r="6" spans="1:21" x14ac:dyDescent="0.3">
      <c r="A6" s="6" t="s">
        <v>15</v>
      </c>
      <c r="B6" s="7">
        <v>1.142E-2</v>
      </c>
      <c r="C6" s="8">
        <f>C19*B6</f>
        <v>2926050.8192266403</v>
      </c>
      <c r="D6" s="8">
        <f>D19*Table256312[[#This Row],[% of LG Share]]</f>
        <v>660575.20212196803</v>
      </c>
      <c r="E6" s="8">
        <f>E19*Table256312[[#This Row],[% of LG Share]]</f>
        <v>50590.709065568</v>
      </c>
      <c r="F6" s="8">
        <f>F19*Table256312[[#This Row],[% of LG Share]]</f>
        <v>550349.16787233611</v>
      </c>
      <c r="G6" s="8">
        <f>G19*Table256312[[#This Row],[% of LG Share]]</f>
        <v>327613.39641184005</v>
      </c>
      <c r="H6" s="8">
        <f>H19*Table256312[[#This Row],[% of LG Share]]</f>
        <v>407525.05013550405</v>
      </c>
      <c r="I6" s="8">
        <f>I19*Table256312[[#This Row],[% of LG Share]]</f>
        <v>639001.76279363199</v>
      </c>
      <c r="J6" s="8">
        <f>J19*Table256312[[#This Row],[% of LG Share]]</f>
        <v>788515.12875676795</v>
      </c>
      <c r="K6" s="8">
        <f>K19*Table256312[[#This Row],[% of LG Share]]</f>
        <v>47858.453619200001</v>
      </c>
      <c r="L6" s="8">
        <f>L19*Table256312[[#This Row],[% of LG Share]]</f>
        <v>440527.24560723198</v>
      </c>
      <c r="M6" s="48">
        <f>M19*Table256312[[#This Row],[% of LG Share]]</f>
        <v>101955.56905016002</v>
      </c>
      <c r="N6" s="31">
        <f>N19*Table256312[[#This Row],[% of LG Share]]</f>
        <v>691830.44766953611</v>
      </c>
      <c r="O6" s="31">
        <f>O19*Table256312[[#This Row],[% of LG Share]]</f>
        <v>268105.08002768003</v>
      </c>
      <c r="P6" s="5">
        <f t="shared" si="0"/>
        <v>7900498.0323580652</v>
      </c>
      <c r="Q6" s="20"/>
      <c r="R6" s="20"/>
      <c r="S6" s="20"/>
      <c r="T6" s="20"/>
      <c r="U6" s="20"/>
    </row>
    <row r="7" spans="1:21" x14ac:dyDescent="0.3">
      <c r="A7" s="2" t="s">
        <v>16</v>
      </c>
      <c r="B7" s="3">
        <v>7.1900000000000002E-3</v>
      </c>
      <c r="C7" s="4">
        <f>C19*B7</f>
        <v>1842233.3966934802</v>
      </c>
      <c r="D7" s="4">
        <f>D19*Table256312[[#This Row],[% of LG Share]]</f>
        <v>415896.29625717603</v>
      </c>
      <c r="E7" s="4">
        <f>E19*Table256312[[#This Row],[% of LG Share]]</f>
        <v>31851.768667376</v>
      </c>
      <c r="F7" s="4">
        <f>F19*Table256312[[#This Row],[% of LG Share]]</f>
        <v>346498.29395815206</v>
      </c>
      <c r="G7" s="4">
        <f>G19*Table256312[[#This Row],[% of LG Share]]</f>
        <v>206264.47637488003</v>
      </c>
      <c r="H7" s="4">
        <f>H19*Table256312[[#This Row],[% of LG Share]]</f>
        <v>256576.62963872805</v>
      </c>
      <c r="I7" s="4">
        <f>I19*Table256312[[#This Row],[% of LG Share]]</f>
        <v>402313.71930702403</v>
      </c>
      <c r="J7" s="4">
        <f>J19*Table256312[[#This Row],[% of LG Share]]</f>
        <v>496446.91556577606</v>
      </c>
      <c r="K7" s="4">
        <f>K19*Table256312[[#This Row],[% of LG Share]]</f>
        <v>30131.548294400003</v>
      </c>
      <c r="L7" s="4">
        <f>L19*Table256312[[#This Row],[% of LG Share]]</f>
        <v>277354.719432224</v>
      </c>
      <c r="M7" s="4">
        <f>M19*Table256312[[#This Row],[% of LG Share]]</f>
        <v>64190.940584120013</v>
      </c>
      <c r="N7" s="31">
        <f>N19*Table256312[[#This Row],[% of LG Share]]</f>
        <v>435574.51127355208</v>
      </c>
      <c r="O7" s="31">
        <f>O19*Table256312[[#This Row],[% of LG Share]]</f>
        <v>168798.20712776002</v>
      </c>
      <c r="P7" s="5">
        <f t="shared" si="0"/>
        <v>4974131.4231746485</v>
      </c>
      <c r="Q7" s="20"/>
      <c r="R7" s="20"/>
      <c r="S7" s="20"/>
      <c r="T7" s="20"/>
      <c r="U7" s="20"/>
    </row>
    <row r="8" spans="1:21" x14ac:dyDescent="0.3">
      <c r="A8" s="6" t="s">
        <v>17</v>
      </c>
      <c r="B8" s="7">
        <v>8.9999999999999998E-4</v>
      </c>
      <c r="C8" s="8">
        <f>C19*B8</f>
        <v>230599.45160280002</v>
      </c>
      <c r="D8" s="8">
        <f>D19*Table256312[[#This Row],[% of LG Share]]</f>
        <v>52059.341673360002</v>
      </c>
      <c r="E8" s="8">
        <f>E19*Table256312[[#This Row],[% of LG Share]]</f>
        <v>3987.0085953600001</v>
      </c>
      <c r="F8" s="8">
        <f>F19*Table256312[[#This Row],[% of LG Share]]</f>
        <v>43372.526364720004</v>
      </c>
      <c r="G8" s="8">
        <f>G19*Table256312[[#This Row],[% of LG Share]]</f>
        <v>25818.919156800002</v>
      </c>
      <c r="H8" s="8">
        <f>H19*Table256312[[#This Row],[% of LG Share]]</f>
        <v>32116.685212080003</v>
      </c>
      <c r="I8" s="8">
        <f>I19*Table256312[[#This Row],[% of LG Share]]</f>
        <v>50359.158188640002</v>
      </c>
      <c r="J8" s="8">
        <f>J19*Table256312[[#This Row],[% of LG Share]]</f>
        <v>62142.173019360001</v>
      </c>
      <c r="K8" s="8">
        <f>K19*Table256312[[#This Row],[% of LG Share]]</f>
        <v>3771.6819840000003</v>
      </c>
      <c r="L8" s="8">
        <f>L19*Table256312[[#This Row],[% of LG Share]]</f>
        <v>34717.55876064</v>
      </c>
      <c r="M8" s="48">
        <f>M19*Table256312[[#This Row],[% of LG Share]]</f>
        <v>8035.0273332000015</v>
      </c>
      <c r="N8" s="31">
        <f>N19*Table256312[[#This Row],[% of LG Share]]</f>
        <v>54522.539658720008</v>
      </c>
      <c r="O8" s="31">
        <f>O19*Table256312[[#This Row],[% of LG Share]]</f>
        <v>21129.1218936</v>
      </c>
      <c r="P8" s="5">
        <f t="shared" si="0"/>
        <v>622631.19344328006</v>
      </c>
      <c r="Q8" s="20"/>
      <c r="R8" s="20"/>
      <c r="S8" s="20"/>
      <c r="T8" s="20"/>
      <c r="U8" s="20"/>
    </row>
    <row r="9" spans="1:21" x14ac:dyDescent="0.3">
      <c r="A9" s="9" t="s">
        <v>18</v>
      </c>
      <c r="B9" s="10">
        <v>3.0100000000000001E-3</v>
      </c>
      <c r="C9" s="4">
        <f>C19*B9</f>
        <v>771227.0548049201</v>
      </c>
      <c r="D9" s="4">
        <f>D19*Table256312[[#This Row],[% of LG Share]]</f>
        <v>174109.57604090401</v>
      </c>
      <c r="E9" s="4">
        <f>E19*Table256312[[#This Row],[% of LG Share]]</f>
        <v>13334.328746704001</v>
      </c>
      <c r="F9" s="4">
        <f>F19*Table256312[[#This Row],[% of LG Share]]</f>
        <v>145057.00484200803</v>
      </c>
      <c r="G9" s="4">
        <f>G19*Table256312[[#This Row],[% of LG Share]]</f>
        <v>86349.940735520009</v>
      </c>
      <c r="H9" s="4">
        <f>H19*Table256312[[#This Row],[% of LG Share]]</f>
        <v>107412.46943151201</v>
      </c>
      <c r="I9" s="4">
        <f>I19*Table256312[[#This Row],[% of LG Share]]</f>
        <v>168423.40683089601</v>
      </c>
      <c r="J9" s="4">
        <f>J19*Table256312[[#This Row],[% of LG Share]]</f>
        <v>207831.04532030402</v>
      </c>
      <c r="K9" s="4">
        <f>K19*Table256312[[#This Row],[% of LG Share]]</f>
        <v>12614.1808576</v>
      </c>
      <c r="L9" s="4">
        <f>L19*Table256312[[#This Row],[% of LG Share]]</f>
        <v>116110.94652169601</v>
      </c>
      <c r="M9" s="4">
        <f>M19*Table256312[[#This Row],[% of LG Share]]</f>
        <v>26872.702525480006</v>
      </c>
      <c r="N9" s="31">
        <f>N19*Table256312[[#This Row],[% of LG Share]]</f>
        <v>182347.60485860804</v>
      </c>
      <c r="O9" s="31">
        <f>O19*Table256312[[#This Row],[% of LG Share]]</f>
        <v>70665.174333040006</v>
      </c>
      <c r="P9" s="5">
        <f t="shared" si="0"/>
        <v>2082355.4358491921</v>
      </c>
      <c r="Q9" s="20"/>
      <c r="R9" s="20"/>
      <c r="S9" s="20"/>
      <c r="T9" s="20"/>
      <c r="U9" s="20"/>
    </row>
    <row r="10" spans="1:21" x14ac:dyDescent="0.3">
      <c r="A10" s="6" t="s">
        <v>19</v>
      </c>
      <c r="B10" s="7">
        <v>0.57930000000000004</v>
      </c>
      <c r="C10" s="8">
        <f>C19*B10</f>
        <v>148429180.34833562</v>
      </c>
      <c r="D10" s="8">
        <f>D19*Table256312[[#This Row],[% of LG Share]]</f>
        <v>33508862.923752725</v>
      </c>
      <c r="E10" s="8">
        <f>E19*Table256312[[#This Row],[% of LG Share]]</f>
        <v>2566304.53254672</v>
      </c>
      <c r="F10" s="8">
        <f>F19*Table256312[[#This Row],[% of LG Share]]</f>
        <v>27917449.470091447</v>
      </c>
      <c r="G10" s="8">
        <f>G19*Table256312[[#This Row],[% of LG Share]]</f>
        <v>16618777.630593603</v>
      </c>
      <c r="H10" s="8">
        <f>H19*Table256312[[#This Row],[% of LG Share]]</f>
        <v>20672439.714842163</v>
      </c>
      <c r="I10" s="8">
        <f>I19*Table256312[[#This Row],[% of LG Share]]</f>
        <v>32414511.487421282</v>
      </c>
      <c r="J10" s="8">
        <f>J19*Table256312[[#This Row],[% of LG Share]]</f>
        <v>39998845.366794728</v>
      </c>
      <c r="K10" s="11">
        <f>K19*Table256312[[#This Row],[% of LG Share]]</f>
        <v>2427705.9703680002</v>
      </c>
      <c r="L10" s="11">
        <f>L19*Table256312[[#This Row],[% of LG Share]]</f>
        <v>22346535.322265282</v>
      </c>
      <c r="M10" s="48">
        <f>M19*Table256312[[#This Row],[% of LG Share]]</f>
        <v>5171879.2601364013</v>
      </c>
      <c r="N10" s="31">
        <f>N19*Table256312[[#This Row],[% of LG Share]]</f>
        <v>35094341.360329449</v>
      </c>
      <c r="O10" s="31">
        <f>O19*Table256312[[#This Row],[% of LG Share]]</f>
        <v>13600111.458847202</v>
      </c>
      <c r="P10" s="5">
        <f t="shared" si="0"/>
        <v>400766944.84632468</v>
      </c>
      <c r="Q10" s="20"/>
      <c r="R10" s="20"/>
      <c r="S10" s="20"/>
      <c r="T10" s="20"/>
      <c r="U10" s="20"/>
    </row>
    <row r="11" spans="1:21" x14ac:dyDescent="0.3">
      <c r="A11" s="9" t="s">
        <v>20</v>
      </c>
      <c r="B11" s="10">
        <v>4.8980000000000003E-2</v>
      </c>
      <c r="C11" s="4">
        <f>C19*B11</f>
        <v>12549734.599450162</v>
      </c>
      <c r="D11" s="4">
        <f>D19*Table256312[[#This Row],[% of LG Share]]</f>
        <v>2833185.0612901924</v>
      </c>
      <c r="E11" s="4">
        <f>E19*Table256312[[#This Row],[% of LG Share]]</f>
        <v>216981.86777859202</v>
      </c>
      <c r="F11" s="4">
        <f>F19*Table256312[[#This Row],[% of LG Share]]</f>
        <v>2360429.2681599846</v>
      </c>
      <c r="G11" s="4">
        <f>G19*Table256312[[#This Row],[% of LG Share]]</f>
        <v>1405122.9558889603</v>
      </c>
      <c r="H11" s="4">
        <f>H19*Table256312[[#This Row],[% of LG Share]]</f>
        <v>1747861.3796529763</v>
      </c>
      <c r="I11" s="4">
        <f>I19*Table256312[[#This Row],[% of LG Share]]</f>
        <v>2740657.297866208</v>
      </c>
      <c r="J11" s="4">
        <f>J19*Table256312[[#This Row],[% of LG Share]]</f>
        <v>3381915.1494313926</v>
      </c>
      <c r="K11" s="4">
        <f>K19*Table256312[[#This Row],[% of LG Share]]</f>
        <v>205263.31508480004</v>
      </c>
      <c r="L11" s="4">
        <f>L19*Table256312[[#This Row],[% of LG Share]]</f>
        <v>1889406.6978846081</v>
      </c>
      <c r="M11" s="4">
        <f>M19*Table256312[[#This Row],[% of LG Share]]</f>
        <v>437284.04308904009</v>
      </c>
      <c r="N11" s="31">
        <f>N19*Table256312[[#This Row],[% of LG Share]]</f>
        <v>2967237.7694267845</v>
      </c>
      <c r="O11" s="31">
        <f>O19*Table256312[[#This Row],[% of LG Share]]</f>
        <v>1149893.7670539201</v>
      </c>
      <c r="P11" s="5">
        <f t="shared" si="0"/>
        <v>33884973.172057621</v>
      </c>
      <c r="Q11" s="20"/>
      <c r="R11" s="20"/>
      <c r="S11" s="20"/>
      <c r="T11" s="20"/>
      <c r="U11" s="20"/>
    </row>
    <row r="12" spans="1:21" x14ac:dyDescent="0.3">
      <c r="A12" s="6" t="s">
        <v>21</v>
      </c>
      <c r="B12" s="7">
        <v>1.5350000000000001E-2</v>
      </c>
      <c r="C12" s="8">
        <f>C19*B12</f>
        <v>3933001.7578922007</v>
      </c>
      <c r="D12" s="8">
        <f>D19*Table256312[[#This Row],[% of LG Share]]</f>
        <v>887900.99409564014</v>
      </c>
      <c r="E12" s="8">
        <f>E19*Table256312[[#This Row],[% of LG Share]]</f>
        <v>68000.64659864</v>
      </c>
      <c r="F12" s="8">
        <f>F19*Table256312[[#This Row],[% of LG Share]]</f>
        <v>739742.53299828013</v>
      </c>
      <c r="G12" s="8">
        <f>G19*Table256312[[#This Row],[% of LG Share]]</f>
        <v>440356.01006320008</v>
      </c>
      <c r="H12" s="8">
        <f>H19*Table256312[[#This Row],[% of LG Share]]</f>
        <v>547767.90889492014</v>
      </c>
      <c r="I12" s="8">
        <f>I19*Table256312[[#This Row],[% of LG Share]]</f>
        <v>858903.42021736002</v>
      </c>
      <c r="J12" s="8">
        <f>J19*Table256312[[#This Row],[% of LG Share]]</f>
        <v>1059869.28427464</v>
      </c>
      <c r="K12" s="8">
        <f>K19*Table256312[[#This Row],[% of LG Share]]</f>
        <v>64328.131616000006</v>
      </c>
      <c r="L12" s="8">
        <f>L19*Table256312[[#This Row],[% of LG Share]]</f>
        <v>592127.25219536002</v>
      </c>
      <c r="M12" s="48">
        <f>M19*Table256312[[#This Row],[% of LG Share]]</f>
        <v>137041.85507180003</v>
      </c>
      <c r="N12" s="31">
        <f>N19*Table256312[[#This Row],[% of LG Share]]</f>
        <v>929912.2041792802</v>
      </c>
      <c r="O12" s="31">
        <f>O19*Table256312[[#This Row],[% of LG Share]]</f>
        <v>360368.91229640006</v>
      </c>
      <c r="P12" s="5">
        <f t="shared" si="0"/>
        <v>10619320.91039372</v>
      </c>
      <c r="Q12" s="20"/>
      <c r="R12" s="20"/>
      <c r="S12" s="20"/>
      <c r="T12" s="20"/>
      <c r="U12" s="20"/>
    </row>
    <row r="13" spans="1:21" x14ac:dyDescent="0.3">
      <c r="A13" s="9" t="s">
        <v>22</v>
      </c>
      <c r="B13" s="10">
        <v>0.18647</v>
      </c>
      <c r="C13" s="4">
        <f>C19*B13</f>
        <v>47777644.155971244</v>
      </c>
      <c r="D13" s="4">
        <f>D19*Table256312[[#This Row],[% of LG Share]]</f>
        <v>10786117.157590488</v>
      </c>
      <c r="E13" s="4">
        <f>E19*Table256312[[#This Row],[% of LG Share]]</f>
        <v>826063.88086308795</v>
      </c>
      <c r="F13" s="4">
        <f>F19*Table256312[[#This Row],[% of LG Share]]</f>
        <v>8986305.5458103772</v>
      </c>
      <c r="G13" s="12">
        <f>G19*Table256312[[#This Row],[% of LG Share]]</f>
        <v>5349393.1724094404</v>
      </c>
      <c r="H13" s="4">
        <f>H19*Table256312[[#This Row],[% of LG Share]]</f>
        <v>6654220.3238850646</v>
      </c>
      <c r="I13" s="4">
        <f>I19*Table256312[[#This Row],[% of LG Share]]</f>
        <v>10433858.030484112</v>
      </c>
      <c r="J13" s="4">
        <f>J19*Table256312[[#This Row],[% of LG Share]]</f>
        <v>12875167.781022288</v>
      </c>
      <c r="K13" s="4">
        <f>K19*Table256312[[#This Row],[% of LG Share]]</f>
        <v>781450.59950720007</v>
      </c>
      <c r="L13" s="4">
        <f>L19*Table256312[[#This Row],[% of LG Share]]</f>
        <v>7193092.4245517114</v>
      </c>
      <c r="M13" s="4">
        <f>M19*Table256312[[#This Row],[% of LG Share]]</f>
        <v>1664768.3853575604</v>
      </c>
      <c r="N13" s="31">
        <f>N19*Table256312[[#This Row],[% of LG Share]]</f>
        <v>11296464.411290579</v>
      </c>
      <c r="O13" s="31">
        <f>O19*Table256312[[#This Row],[% of LG Share]]</f>
        <v>4377719.2883328805</v>
      </c>
      <c r="P13" s="5">
        <f t="shared" si="0"/>
        <v>129002265.15707603</v>
      </c>
      <c r="Q13" s="20"/>
      <c r="R13" s="20"/>
      <c r="S13" s="20"/>
      <c r="T13" s="20"/>
      <c r="U13" s="20"/>
    </row>
    <row r="14" spans="1:21" x14ac:dyDescent="0.3">
      <c r="A14" s="6" t="s">
        <v>23</v>
      </c>
      <c r="B14" s="7">
        <v>3.8359999999999998E-2</v>
      </c>
      <c r="C14" s="8">
        <f>C19*B14</f>
        <v>9828661.0705371201</v>
      </c>
      <c r="D14" s="8">
        <f>D19*Table256312[[#This Row],[% of LG Share]]</f>
        <v>2218884.8295445442</v>
      </c>
      <c r="E14" s="8">
        <f>E19*Table256312[[#This Row],[% of LG Share]]</f>
        <v>169935.16635334399</v>
      </c>
      <c r="F14" s="8">
        <f>F19*Table256312[[#This Row],[% of LG Share]]</f>
        <v>1848633.4570562881</v>
      </c>
      <c r="G14" s="8">
        <f>G19*Table256312[[#This Row],[% of LG Share]]</f>
        <v>1100459.70983872</v>
      </c>
      <c r="H14" s="11">
        <f>H19*Table256312[[#This Row],[% of LG Share]]</f>
        <v>1368884.4941504321</v>
      </c>
      <c r="I14" s="8">
        <f>I19*Table256312[[#This Row],[% of LG Share]]</f>
        <v>2146419.2312402558</v>
      </c>
      <c r="J14" s="8">
        <f>J19*Table256312[[#This Row],[% of LG Share]]</f>
        <v>2648637.5078029442</v>
      </c>
      <c r="K14" s="8">
        <f>K19*Table256312[[#This Row],[% of LG Share]]</f>
        <v>160757.46767360001</v>
      </c>
      <c r="L14" s="8">
        <f>L19*Table256312[[#This Row],[% of LG Share]]</f>
        <v>1479739.504509056</v>
      </c>
      <c r="M14" s="48">
        <f>M19*Table256312[[#This Row],[% of LG Share]]</f>
        <v>342470.72055728006</v>
      </c>
      <c r="N14" s="31">
        <f>N19*Table256312[[#This Row],[% of LG Share]]</f>
        <v>2323871.8014538884</v>
      </c>
      <c r="O14" s="31">
        <f>O19*Table256312[[#This Row],[% of LG Share]]</f>
        <v>900570.12870944</v>
      </c>
      <c r="P14" s="5">
        <f t="shared" si="0"/>
        <v>26537925.089426916</v>
      </c>
      <c r="Q14" s="20"/>
      <c r="R14" s="20"/>
      <c r="S14" s="20"/>
      <c r="T14" s="20"/>
      <c r="U14" s="20"/>
    </row>
    <row r="15" spans="1:21" x14ac:dyDescent="0.3">
      <c r="A15" s="9" t="s">
        <v>24</v>
      </c>
      <c r="B15" s="10">
        <v>3.7000000000000002E-3</v>
      </c>
      <c r="C15" s="4">
        <f>C19*B15</f>
        <v>948019.96770040016</v>
      </c>
      <c r="D15" s="4">
        <f>D19*Table256312[[#This Row],[% of LG Share]]</f>
        <v>214021.73799048003</v>
      </c>
      <c r="E15" s="4">
        <f>E19*Table256312[[#This Row],[% of LG Share]]</f>
        <v>16391.035336479999</v>
      </c>
      <c r="F15" s="4">
        <f>F19*Table256312[[#This Row],[% of LG Share]]</f>
        <v>178309.27505496005</v>
      </c>
      <c r="G15" s="4">
        <f>G19*Table256312[[#This Row],[% of LG Share]]</f>
        <v>106144.44542240002</v>
      </c>
      <c r="H15" s="4">
        <f>H19*Table256312[[#This Row],[% of LG Share]]</f>
        <v>132035.26142744001</v>
      </c>
      <c r="I15" s="4">
        <f>I19*Table256312[[#This Row],[% of LG Share]]</f>
        <v>207032.09477552</v>
      </c>
      <c r="J15" s="4">
        <f>J19*Table256312[[#This Row],[% of LG Share]]</f>
        <v>255473.37796848002</v>
      </c>
      <c r="K15" s="4">
        <f>K19*Table256312[[#This Row],[% of LG Share]]</f>
        <v>15505.803712000001</v>
      </c>
      <c r="L15" s="4">
        <f>L19*Table256312[[#This Row],[% of LG Share]]</f>
        <v>142727.74157152002</v>
      </c>
      <c r="M15" s="4">
        <f>M19*Table256312[[#This Row],[% of LG Share]]</f>
        <v>33032.89014760001</v>
      </c>
      <c r="N15" s="31">
        <f>N19*Table256312[[#This Row],[% of LG Share]]</f>
        <v>224148.21859696004</v>
      </c>
      <c r="O15" s="31">
        <f>O19*Table256312[[#This Row],[% of LG Share]]</f>
        <v>86864.167784800011</v>
      </c>
      <c r="P15" s="5">
        <f t="shared" si="0"/>
        <v>2559706.0174890403</v>
      </c>
      <c r="Q15" s="20"/>
      <c r="R15" s="20"/>
      <c r="S15" s="20"/>
      <c r="T15" s="20"/>
      <c r="U15" s="20"/>
    </row>
    <row r="16" spans="1:21" x14ac:dyDescent="0.3">
      <c r="A16" s="6" t="s">
        <v>25</v>
      </c>
      <c r="B16" s="7">
        <v>4.2909999999999997E-2</v>
      </c>
      <c r="C16" s="8">
        <f>C19*B16</f>
        <v>10994469.409195719</v>
      </c>
      <c r="D16" s="8">
        <f>D19*Table256312[[#This Row],[% of LG Share]]</f>
        <v>2482073.7235598639</v>
      </c>
      <c r="E16" s="8">
        <f>E19*Table256312[[#This Row],[% of LG Share]]</f>
        <v>190091.70980766398</v>
      </c>
      <c r="F16" s="8">
        <f>F19*Table256312[[#This Row],[% of LG Share]]</f>
        <v>2067905.673677928</v>
      </c>
      <c r="G16" s="8">
        <f>G19*Table256312[[#This Row],[% of LG Share]]</f>
        <v>1230988.69002032</v>
      </c>
      <c r="H16" s="8">
        <f>H19*Table256312[[#This Row],[% of LG Share]]</f>
        <v>1531252.1805003921</v>
      </c>
      <c r="I16" s="8">
        <f>I19*Table256312[[#This Row],[% of LG Share]]</f>
        <v>2401012.7531939358</v>
      </c>
      <c r="J16" s="8">
        <f>J19*Table256312[[#This Row],[% of LG Share]]</f>
        <v>2962800.715845264</v>
      </c>
      <c r="K16" s="8">
        <f>K19*Table256312[[#This Row],[% of LG Share]]</f>
        <v>179825.41548160001</v>
      </c>
      <c r="L16" s="8">
        <f>L19*Table256312[[#This Row],[% of LG Share]]</f>
        <v>1655256.0515767359</v>
      </c>
      <c r="M16" s="48">
        <f>M19*Table256312[[#This Row],[% of LG Share]]</f>
        <v>383092.24763068004</v>
      </c>
      <c r="N16" s="31">
        <f>N19*Table256312[[#This Row],[% of LG Share]]</f>
        <v>2599513.5297285281</v>
      </c>
      <c r="O16" s="31">
        <f>O19*Table256312[[#This Row],[% of LG Share]]</f>
        <v>1007389.57828264</v>
      </c>
      <c r="P16" s="5">
        <f t="shared" si="0"/>
        <v>29685671.678501278</v>
      </c>
      <c r="Q16" s="20"/>
      <c r="R16" s="20"/>
      <c r="S16" s="20"/>
      <c r="T16" s="20"/>
      <c r="U16" s="20"/>
    </row>
    <row r="17" spans="1:21" x14ac:dyDescent="0.3">
      <c r="A17" s="9" t="s">
        <v>26</v>
      </c>
      <c r="B17" s="10">
        <v>2.0080000000000001E-2</v>
      </c>
      <c r="C17" s="4">
        <f>C19*B17</f>
        <v>5144929.9868713608</v>
      </c>
      <c r="D17" s="4">
        <f>D19*Table256312[[#This Row],[% of LG Share]]</f>
        <v>1161501.7564456321</v>
      </c>
      <c r="E17" s="4">
        <f>E19*Table256312[[#This Row],[% of LG Share]]</f>
        <v>88954.591772031999</v>
      </c>
      <c r="F17" s="4">
        <f>F19*Table256312[[#This Row],[% of LG Share]]</f>
        <v>967689.25489286415</v>
      </c>
      <c r="G17" s="4">
        <f>G19*Table256312[[#This Row],[% of LG Share]]</f>
        <v>576048.77407616004</v>
      </c>
      <c r="H17" s="4">
        <f>H19*Table256312[[#This Row],[% of LG Share]]</f>
        <v>716558.93228729616</v>
      </c>
      <c r="I17" s="4">
        <f>I19*Table256312[[#This Row],[% of LG Share]]</f>
        <v>1123568.773808768</v>
      </c>
      <c r="J17" s="4">
        <f>J19*Table256312[[#This Row],[% of LG Share]]</f>
        <v>1386460.9269208321</v>
      </c>
      <c r="K17" s="4">
        <f>K19*Table256312[[#This Row],[% of LG Share]]</f>
        <v>84150.415820800001</v>
      </c>
      <c r="L17" s="4">
        <f>L19*Table256312[[#This Row],[% of LG Share]]</f>
        <v>774587.31101516797</v>
      </c>
      <c r="M17" s="4">
        <f>M19*Table256312[[#This Row],[% of LG Share]]</f>
        <v>179270.38761184004</v>
      </c>
      <c r="N17" s="31">
        <f>N19*Table256312[[#This Row],[% of LG Share]]</f>
        <v>1216458.4403856643</v>
      </c>
      <c r="O17" s="31">
        <f>O19*Table256312[[#This Row],[% of LG Share]]</f>
        <v>471414.18624832004</v>
      </c>
      <c r="P17" s="5">
        <f t="shared" si="0"/>
        <v>13891593.738156738</v>
      </c>
      <c r="Q17" s="20"/>
      <c r="R17" s="20"/>
      <c r="S17" s="20"/>
      <c r="T17" s="20"/>
      <c r="U17" s="20"/>
    </row>
    <row r="18" spans="1:21" x14ac:dyDescent="0.3">
      <c r="A18" s="13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36"/>
      <c r="O18" s="36"/>
      <c r="P18" s="16"/>
      <c r="Q18" s="20"/>
      <c r="R18" s="20"/>
      <c r="S18" s="20"/>
      <c r="T18" s="20"/>
      <c r="U18" s="20"/>
    </row>
    <row r="19" spans="1:21" x14ac:dyDescent="0.3">
      <c r="A19" s="17" t="s">
        <v>27</v>
      </c>
      <c r="B19" s="18">
        <v>0.56000000000000005</v>
      </c>
      <c r="C19" s="19">
        <f>C23*Table256312[[#This Row],[% of LG Share]]</f>
        <v>256221612.89200002</v>
      </c>
      <c r="D19" s="19">
        <f>D23*Table256312[[#This Row],[% of LG Share]]</f>
        <v>57843712.970400006</v>
      </c>
      <c r="E19" s="19">
        <f>E23*Table256312[[#This Row],[% of LG Share]]</f>
        <v>4430009.5504000001</v>
      </c>
      <c r="F19" s="19">
        <f>F23*Table256312[[#This Row],[% of LG Share]]</f>
        <v>48191695.960800007</v>
      </c>
      <c r="G19" s="19">
        <f>G23*Table256312[[#This Row],[% of LG Share]]</f>
        <v>28687687.952000003</v>
      </c>
      <c r="H19" s="19">
        <f>H23*Table256312[[#This Row],[% of LG Share]]</f>
        <v>35685205.791200005</v>
      </c>
      <c r="I19" s="19">
        <f>I23*Table256312[[#This Row],[% of LG Share]]</f>
        <v>55954620.209600002</v>
      </c>
      <c r="J19" s="19">
        <f>J23*Table256312[[#This Row],[% of LG Share]]</f>
        <v>69046858.910400003</v>
      </c>
      <c r="K19" s="19">
        <f>K23*Table256312[[#This Row],[% of LG Share]]</f>
        <v>4190757.7600000002</v>
      </c>
      <c r="L19" s="19">
        <f>L23*Table256312[[#This Row],[% of LG Share]]</f>
        <v>38575065.2896</v>
      </c>
      <c r="M19" s="45">
        <f>M23*Table256312[[#This Row],[% of LG Share]]</f>
        <v>8927808.1480000019</v>
      </c>
      <c r="N19" s="32">
        <f>N23*Table256312[[#This Row],[% of LG Share]]</f>
        <v>60580599.620800011</v>
      </c>
      <c r="O19" s="32">
        <f>O23*Table256312[[#This Row],[% of LG Share]]</f>
        <v>23476802.104000002</v>
      </c>
      <c r="P19" s="28">
        <f>SUM(C19:O19)</f>
        <v>691812437.15920007</v>
      </c>
      <c r="Q19" s="20"/>
      <c r="R19" s="21"/>
      <c r="S19" s="20"/>
      <c r="T19" s="20"/>
      <c r="U19" s="20"/>
    </row>
    <row r="20" spans="1:21" x14ac:dyDescent="0.3">
      <c r="A20" s="22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37"/>
      <c r="O20" s="37"/>
      <c r="P20" s="25"/>
      <c r="Q20" s="20"/>
      <c r="R20" s="20"/>
      <c r="S20" s="20"/>
      <c r="T20" s="20"/>
    </row>
    <row r="21" spans="1:21" x14ac:dyDescent="0.3">
      <c r="A21" s="26" t="s">
        <v>29</v>
      </c>
      <c r="B21" s="27">
        <v>0.44</v>
      </c>
      <c r="C21" s="28">
        <f>C23*B21</f>
        <v>201316981.558</v>
      </c>
      <c r="D21" s="28">
        <f>D23*B21</f>
        <v>45448631.619600005</v>
      </c>
      <c r="E21" s="28">
        <f>E23*B21</f>
        <v>3480721.7895999998</v>
      </c>
      <c r="F21" s="28">
        <f>F23*B21</f>
        <v>37864903.9692</v>
      </c>
      <c r="G21" s="28">
        <f>G23*B21</f>
        <v>22540326.248</v>
      </c>
      <c r="H21" s="28">
        <f>H23*B21</f>
        <v>28038375.978800002</v>
      </c>
      <c r="I21" s="28">
        <f>I23*B21</f>
        <v>43964344.450400002</v>
      </c>
      <c r="J21" s="28">
        <f>J23*B21</f>
        <v>54251103.4296</v>
      </c>
      <c r="K21" s="28">
        <f>K23*B21</f>
        <v>3292738.24</v>
      </c>
      <c r="L21" s="28">
        <f>L23*B21</f>
        <v>30308979.8704</v>
      </c>
      <c r="M21" s="46">
        <f>M23*B21</f>
        <v>7014706.4020000007</v>
      </c>
      <c r="N21" s="33">
        <f>N23*B21</f>
        <v>47599042.559200004</v>
      </c>
      <c r="O21" s="33">
        <f>O23*B21</f>
        <v>18446058.796</v>
      </c>
      <c r="P21" s="28">
        <f>SUM(C21:O21)</f>
        <v>543566914.91079998</v>
      </c>
      <c r="Q21" s="20"/>
      <c r="R21" s="20"/>
      <c r="S21" s="20"/>
      <c r="T21" s="20"/>
    </row>
    <row r="22" spans="1:21" x14ac:dyDescent="0.3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20"/>
      <c r="R22" s="20"/>
      <c r="S22" s="20"/>
      <c r="T22" s="20"/>
      <c r="U22" s="20"/>
    </row>
    <row r="23" spans="1:21" x14ac:dyDescent="0.3">
      <c r="A23" s="26" t="s">
        <v>30</v>
      </c>
      <c r="B23" s="29">
        <f>SUM(B19,B21)</f>
        <v>1</v>
      </c>
      <c r="C23" s="30">
        <v>457538594.44999999</v>
      </c>
      <c r="D23" s="30">
        <v>103292344.59</v>
      </c>
      <c r="E23" s="30">
        <f>3634660.34+4276071</f>
        <v>7910731.3399999999</v>
      </c>
      <c r="F23" s="30">
        <v>86056599.930000007</v>
      </c>
      <c r="G23" s="30">
        <v>51228014.200000003</v>
      </c>
      <c r="H23" s="30">
        <v>63723581.770000003</v>
      </c>
      <c r="I23" s="30">
        <v>99918964.659999996</v>
      </c>
      <c r="J23" s="30">
        <v>123297962.34</v>
      </c>
      <c r="K23" s="30">
        <v>7483496</v>
      </c>
      <c r="L23" s="30">
        <v>68884045.159999996</v>
      </c>
      <c r="M23" s="47">
        <v>15942514.550000001</v>
      </c>
      <c r="N23" s="34">
        <v>108179642.18000001</v>
      </c>
      <c r="O23" s="34">
        <v>41922860.899999999</v>
      </c>
      <c r="P23" s="30">
        <f>SUM(C23:O23)</f>
        <v>1235379352.0700002</v>
      </c>
      <c r="Q23" s="20"/>
      <c r="R23" s="20"/>
      <c r="S23" s="20"/>
      <c r="T23" s="20"/>
    </row>
    <row r="24" spans="1:2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1" x14ac:dyDescent="0.3">
      <c r="A25" s="39" t="s">
        <v>32</v>
      </c>
      <c r="B25" s="35"/>
      <c r="C25" s="35"/>
      <c r="D25" s="41"/>
      <c r="E25" s="39"/>
      <c r="F25" s="39"/>
      <c r="G25" s="35"/>
      <c r="H25" s="35"/>
      <c r="I25" s="35"/>
      <c r="J25" s="35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1" x14ac:dyDescent="0.3">
      <c r="Q26" s="20"/>
      <c r="R26" s="20"/>
      <c r="S26" s="20"/>
      <c r="T26" s="20"/>
    </row>
    <row r="27" spans="1:21" x14ac:dyDescent="0.3">
      <c r="A27" s="40" t="s">
        <v>35</v>
      </c>
      <c r="B27" s="41"/>
      <c r="C27" s="41"/>
      <c r="D27" s="41"/>
      <c r="E27" s="41"/>
      <c r="F27" s="41"/>
      <c r="G27" s="41"/>
    </row>
  </sheetData>
  <sheetProtection formatCells="0" formatColumns="0" formatRows="0" insertColumns="0" insertRows="0" insertHyperlinks="0" deleteColumns="0" deleteRows="0" sort="0" autoFilter="0" pivotTables="0"/>
  <mergeCells count="2">
    <mergeCell ref="A1:P1"/>
    <mergeCell ref="A22:P2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2fd7c7-1c5c-47b3-ad5b-74ea5211c374">
      <Terms xmlns="http://schemas.microsoft.com/office/infopath/2007/PartnerControls"/>
    </lcf76f155ced4ddcb4097134ff3c332f>
    <TaxCatchAll xmlns="4af20cf7-82bf-4f03-b3b5-d113586045b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871472C23FAC4E90632C3C1E728773" ma:contentTypeVersion="14" ma:contentTypeDescription="Create a new document." ma:contentTypeScope="" ma:versionID="dbc546024ea9e123cc216f420642a616">
  <xsd:schema xmlns:xsd="http://www.w3.org/2001/XMLSchema" xmlns:xs="http://www.w3.org/2001/XMLSchema" xmlns:p="http://schemas.microsoft.com/office/2006/metadata/properties" xmlns:ns2="e22fd7c7-1c5c-47b3-ad5b-74ea5211c374" xmlns:ns3="4af20cf7-82bf-4f03-b3b5-d113586045b6" targetNamespace="http://schemas.microsoft.com/office/2006/metadata/properties" ma:root="true" ma:fieldsID="69def12731916dd6e419ee23931aa3e8" ns2:_="" ns3:_="">
    <xsd:import namespace="e22fd7c7-1c5c-47b3-ad5b-74ea5211c374"/>
    <xsd:import namespace="4af20cf7-82bf-4f03-b3b5-d11358604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fd7c7-1c5c-47b3-ad5b-74ea5211c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6a45b2a-6a3b-47d8-bffb-ed14350044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0cf7-82bf-4f03-b3b5-d113586045b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7690a7-08f0-42fe-9760-13e0747de13d}" ma:internalName="TaxCatchAll" ma:showField="CatchAllData" ma:web="4af20cf7-82bf-4f03-b3b5-d113586045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EA0BCF-0B34-4351-A2E0-6972DAA919B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e22fd7c7-1c5c-47b3-ad5b-74ea5211c374"/>
    <ds:schemaRef ds:uri="http://schemas.microsoft.com/office/infopath/2007/PartnerControls"/>
    <ds:schemaRef ds:uri="4af20cf7-82bf-4f03-b3b5-d113586045b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3A38FA-4CEC-4B6F-BDB6-9618D9BB4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fd7c7-1c5c-47b3-ad5b-74ea5211c374"/>
    <ds:schemaRef ds:uri="4af20cf7-82bf-4f03-b3b5-d11358604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208B32-8C1F-4480-8F75-8ED3F51FAA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AZ Atty Gen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</dc:creator>
  <cp:lastModifiedBy>Fallon, Jane</cp:lastModifiedBy>
  <dcterms:created xsi:type="dcterms:W3CDTF">2023-09-28T21:53:13Z</dcterms:created>
  <dcterms:modified xsi:type="dcterms:W3CDTF">2026-09-09T17:14:27Z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0x010100FD871472C23FAC4E90632C3C1E728773</vt:lpwstr>
  </property>
  <property fmtid="{D5CDD505-2E9C-101B-9397-08002B2CF9AE}" pid="3" name="MediaServiceImageTags">
    <vt:lpwstr/>
  </property>
</Properties>
</file>