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IV\CPA\SHARED\CPA DATABASES\OPIOID SETTLEMENTS\County Reporting Spreadsheets\FY25 County and State Reports\"/>
    </mc:Choice>
  </mc:AlternateContent>
  <xr:revisionPtr revIDLastSave="0" documentId="13_ncr:1_{98CF321D-C666-4588-BD22-06B59A38E2C4}" xr6:coauthVersionLast="36" xr6:coauthVersionMax="36" xr10:uidLastSave="{00000000-0000-0000-0000-000000000000}"/>
  <workbookProtection lockStructure="1"/>
  <bookViews>
    <workbookView xWindow="0" yWindow="0" windowWidth="23040" windowHeight="7572" xr2:uid="{98E7ECAA-F08A-4685-B27C-B3C9851D054D}"/>
  </bookViews>
  <sheets>
    <sheet name="TABLE 3.1" sheetId="1" r:id="rId1"/>
    <sheet name="TABLE 3.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L4" i="1"/>
  <c r="I28" i="2" l="1"/>
  <c r="I22" i="2"/>
  <c r="E15" i="2" l="1"/>
  <c r="C15" i="2"/>
</calcChain>
</file>

<file path=xl/sharedStrings.xml><?xml version="1.0" encoding="utf-8"?>
<sst xmlns="http://schemas.openxmlformats.org/spreadsheetml/2006/main" count="216" uniqueCount="103">
  <si>
    <t>DISTRIBUTOR</t>
  </si>
  <si>
    <t>JANSSEN</t>
  </si>
  <si>
    <t>STATE</t>
  </si>
  <si>
    <t>TOTAL</t>
  </si>
  <si>
    <t>PAYMENT DISBURSEMENT</t>
  </si>
  <si>
    <t>EXPENDITURES</t>
  </si>
  <si>
    <t>FUND SOURCE</t>
  </si>
  <si>
    <t>DATE</t>
  </si>
  <si>
    <t>AMOUNT RECEIVED</t>
  </si>
  <si>
    <t>RECIPIENT</t>
  </si>
  <si>
    <t>AMOUNT DISBURSED</t>
  </si>
  <si>
    <t>DISBURSEMENT STATUS</t>
  </si>
  <si>
    <t>ALLOCATION RECIPIENT</t>
  </si>
  <si>
    <t>PROGRAM FUNDED</t>
  </si>
  <si>
    <t>APPROVED PURPOSES CATEGORY</t>
  </si>
  <si>
    <t>DISBURSEMENT TERMS</t>
  </si>
  <si>
    <t>PROJECT PERIOD</t>
  </si>
  <si>
    <t xml:space="preserve">A. Treat Opioid Use Disorder </t>
  </si>
  <si>
    <t>Distributor</t>
  </si>
  <si>
    <t>State</t>
  </si>
  <si>
    <t xml:space="preserve">A. Disbursed </t>
  </si>
  <si>
    <t xml:space="preserve">B. Support People in Treatment and Recovery </t>
  </si>
  <si>
    <t>C. Connect People Who Need Help to the Help They Need (Connections to Care)</t>
  </si>
  <si>
    <t xml:space="preserve">K. Support Training to Abate the Opioid Epidemic Through Activities, Programs, or Strategies </t>
  </si>
  <si>
    <t xml:space="preserve">D. Address the Needs of Criminal- Justice- Involved Persons </t>
  </si>
  <si>
    <t>E. Address the Needs of Pregnant or Parenting Women and their Families, Including Babies with Neonatal Abstinence Syndrome</t>
  </si>
  <si>
    <t xml:space="preserve">State </t>
  </si>
  <si>
    <t xml:space="preserve">F. Prevent Over-Prescribing and Ensure Appropriate Prescribing and Dispensing of Opioids </t>
  </si>
  <si>
    <t>-</t>
  </si>
  <si>
    <t>G. Discourage or Prevent Misuse of Opioids</t>
  </si>
  <si>
    <t xml:space="preserve">H. Prevent or Reduce Overdose Deaths and Other Opioid- Related Harms </t>
  </si>
  <si>
    <t xml:space="preserve">I. First Responders </t>
  </si>
  <si>
    <t xml:space="preserve">J. Leadership, Planning, and Coordination </t>
  </si>
  <si>
    <t>L. Support Opioid Abatement Research</t>
  </si>
  <si>
    <t>WALGREENS</t>
  </si>
  <si>
    <t>TEVA</t>
  </si>
  <si>
    <t>ALLERGAN</t>
  </si>
  <si>
    <t>CVS</t>
  </si>
  <si>
    <t>Allergan</t>
  </si>
  <si>
    <t>Teva</t>
  </si>
  <si>
    <t>Walgreens</t>
  </si>
  <si>
    <t xml:space="preserve"> D. Address the Needs of Criminal-Justice-Involved Persons</t>
  </si>
  <si>
    <t>LOCAL GOVERNMENT (County, City or Town) SERVED</t>
  </si>
  <si>
    <t>GRANTED AMOUNT</t>
  </si>
  <si>
    <t>Arizona Department of Corrections Rehabilitation and Reentry</t>
  </si>
  <si>
    <t>7/1/23-6/30/24</t>
  </si>
  <si>
    <t>Statewide</t>
  </si>
  <si>
    <t>SUD Treatment - ADCRR Payroll Costs (state employee SUD program staff)</t>
  </si>
  <si>
    <t>SUD Treatment - Hazelden Betty Ford Foundation (SUD treatment curriculum)</t>
  </si>
  <si>
    <t>SUD Treatment - Milestone Computer Technology (computers and accessories for SUD treatment program staff)</t>
  </si>
  <si>
    <t>SUD Treatment - Sage Counseling (contractor costs for SUD treatment programming)</t>
  </si>
  <si>
    <t>SUD Treatment - Change Companies (SUD treatment program curriculum)</t>
  </si>
  <si>
    <t>SUD Treatment - University of Arizona (SUD treatment program curriculum)</t>
  </si>
  <si>
    <t>SUD Treatment - Wist Office Products (office supplies for SUD treatment programs)</t>
  </si>
  <si>
    <t>MAT/MOUD Provider Expenses = NaphCare</t>
  </si>
  <si>
    <t>Hepatitis C Pharmaceutical Expenses (95% of expenses) = Cardinal Health</t>
  </si>
  <si>
    <t>Endo</t>
  </si>
  <si>
    <t>State Cost Funds</t>
  </si>
  <si>
    <t>State Fee Fund</t>
  </si>
  <si>
    <t>Kroger</t>
  </si>
  <si>
    <t>Janssen</t>
  </si>
  <si>
    <t>A. Treat Opioid Use Disorder (OUD)</t>
  </si>
  <si>
    <t>Annual</t>
  </si>
  <si>
    <t>7/1/24-6/30/25</t>
  </si>
  <si>
    <t>SUD Treatment - New Freedom Ops (contractor costs for SUD treatment programming)</t>
  </si>
  <si>
    <t>SUD Treatment - ADCRR Travel Cost (state employee SUD program staff)</t>
  </si>
  <si>
    <t>SUD Treatment - Arizona Correctional Industries (office supplies for SUD treatment programs)</t>
  </si>
  <si>
    <t>SUD Treatment - Complete Book &amp; Media Supply INC (SUD treatment curriculum)</t>
  </si>
  <si>
    <t>SUD Treatment - Office Depot Business Solutions (office supplies for SUD treatment programs)</t>
  </si>
  <si>
    <t>SUD Treatment - Redwood Toxicology Laboratory (7-panel urine drug test kits)</t>
  </si>
  <si>
    <t>B. Support People in Treatment and Recovery</t>
  </si>
  <si>
    <t xml:space="preserve">MAT/MOUD Pharmaceutical Expenses </t>
  </si>
  <si>
    <t>Hepatitis C Provider Expenses (95% of expenses) = NaphCare</t>
  </si>
  <si>
    <t>Remainder of Total Appropriated for ADCRR in FY24</t>
  </si>
  <si>
    <t>Amount of Appropriation for ADCRR in FY25</t>
  </si>
  <si>
    <t>Arizona Department of Health Services</t>
  </si>
  <si>
    <t>Office of Injury and Violence Prevention Opiod Program</t>
  </si>
  <si>
    <t>I. First Responders</t>
  </si>
  <si>
    <t>07/01/2024-06/30/2025</t>
  </si>
  <si>
    <t>Amount of Appropriation for ADHS in FY25</t>
  </si>
  <si>
    <t>Arizona Department of Emergency Affairs</t>
  </si>
  <si>
    <t>Amount of Appropriation for ADEA in FY25</t>
  </si>
  <si>
    <t>No spending reported.</t>
  </si>
  <si>
    <t>Spending Reported in FY25</t>
  </si>
  <si>
    <t>ADCRR Total Spending</t>
  </si>
  <si>
    <t>STATE ALLOCATIONS AND EXPENDITURES JULY 1, 2024 THROUGH JUNE 30, 2025</t>
  </si>
  <si>
    <t>STATE ALLOCATIONS JULY 1, 2024 THROUGH JUNE 30, 2025</t>
  </si>
  <si>
    <t>Payment 2(A)</t>
  </si>
  <si>
    <t>Payment 2(C)</t>
  </si>
  <si>
    <t>Payment 4(D)</t>
  </si>
  <si>
    <t>Payment 2(T)</t>
  </si>
  <si>
    <t>ENDO</t>
  </si>
  <si>
    <t>Payment 1(E)</t>
  </si>
  <si>
    <t>STATE COST FUNDS</t>
  </si>
  <si>
    <t>Payment 3(W)</t>
  </si>
  <si>
    <t>STATE FEE FUND</t>
  </si>
  <si>
    <t>Payment 1(SF)</t>
  </si>
  <si>
    <t>Payment 1(SC)</t>
  </si>
  <si>
    <t>KROGER</t>
  </si>
  <si>
    <t>Payment 1(K)</t>
  </si>
  <si>
    <t>Payment 2(K)</t>
  </si>
  <si>
    <t>Payment 5(J)</t>
  </si>
  <si>
    <t>Subtotal(K)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</si>
</sst>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entury Schoolbook"/>
      <family val="1"/>
    </font>
    <font>
      <sz val="10"/>
      <color theme="1"/>
      <name val="Century Schoolbook"/>
      <family val="1"/>
    </font>
    <font>
      <b/>
      <sz val="12"/>
      <color theme="1"/>
      <name val="Century Schoolbook"/>
      <family val="1"/>
    </font>
    <font>
      <sz val="10"/>
      <color theme="1"/>
      <name val="Calibri"/>
      <family val="2"/>
      <scheme val="minor"/>
    </font>
    <font>
      <b/>
      <sz val="10"/>
      <color theme="1"/>
      <name val="Century Schoolbook"/>
      <family val="1"/>
    </font>
    <font>
      <sz val="10"/>
      <color rgb="FF000000"/>
      <name val="Century Schoolbook"/>
      <family val="1"/>
    </font>
    <font>
      <b/>
      <sz val="10"/>
      <name val="Century Schoolbook"/>
      <family val="1"/>
    </font>
    <font>
      <sz val="10"/>
      <color rgb="FFC7203E"/>
      <name val="Century Schoolbook"/>
      <family val="1"/>
    </font>
    <font>
      <sz val="11"/>
      <color theme="1"/>
      <name val="Century Schoolbook"/>
      <family val="1"/>
    </font>
    <font>
      <b/>
      <sz val="10"/>
      <color theme="0"/>
      <name val="Century Schoolbook"/>
      <family val="1"/>
    </font>
    <font>
      <b/>
      <sz val="16"/>
      <color theme="0"/>
      <name val="Century Schoolbook"/>
      <family val="1"/>
    </font>
    <font>
      <sz val="16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9"/>
      <color theme="0"/>
      <name val="Century Schoolbook"/>
      <family val="1"/>
    </font>
    <font>
      <sz val="9"/>
      <color theme="1"/>
      <name val="Century Schoolbook"/>
      <family val="1"/>
    </font>
    <font>
      <b/>
      <sz val="9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19285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CA48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E08"/>
        <bgColor indexed="64"/>
      </patternFill>
    </fill>
    <fill>
      <patternFill patternType="solid">
        <fgColor rgb="FFC9795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2" borderId="4" xfId="0" applyFont="1" applyFill="1" applyBorder="1" applyAlignment="1">
      <alignment wrapText="1"/>
    </xf>
    <xf numFmtId="0" fontId="3" fillId="2" borderId="6" xfId="0" applyFont="1" applyFill="1" applyBorder="1"/>
    <xf numFmtId="0" fontId="5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horizontal="center" vertical="center" wrapText="1" readingOrder="1"/>
    </xf>
    <xf numFmtId="164" fontId="7" fillId="4" borderId="5" xfId="1" applyNumberFormat="1" applyFont="1" applyFill="1" applyBorder="1" applyAlignment="1">
      <alignment horizontal="center" vertical="center" wrapText="1" readingOrder="1"/>
    </xf>
    <xf numFmtId="164" fontId="8" fillId="6" borderId="9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0" borderId="0" xfId="0" applyFont="1"/>
    <xf numFmtId="0" fontId="16" fillId="3" borderId="5" xfId="0" applyFont="1" applyFill="1" applyBorder="1" applyAlignment="1">
      <alignment horizontal="center" vertical="center" wrapText="1"/>
    </xf>
    <xf numFmtId="14" fontId="16" fillId="3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164" fontId="16" fillId="0" borderId="5" xfId="1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4" fontId="16" fillId="0" borderId="5" xfId="0" applyNumberFormat="1" applyFont="1" applyFill="1" applyBorder="1" applyAlignment="1">
      <alignment horizontal="center" vertical="center" wrapText="1"/>
    </xf>
    <xf numFmtId="164" fontId="16" fillId="0" borderId="5" xfId="1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/>
    </xf>
    <xf numFmtId="164" fontId="3" fillId="4" borderId="9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 vertical="center" wrapText="1"/>
    </xf>
    <xf numFmtId="14" fontId="16" fillId="12" borderId="5" xfId="0" applyNumberFormat="1" applyFont="1" applyFill="1" applyBorder="1" applyAlignment="1">
      <alignment horizontal="center" vertical="center" wrapText="1"/>
    </xf>
    <xf numFmtId="164" fontId="16" fillId="12" borderId="5" xfId="1" applyNumberFormat="1" applyFont="1" applyFill="1" applyBorder="1" applyAlignment="1">
      <alignment horizontal="center" vertical="center" wrapText="1"/>
    </xf>
    <xf numFmtId="164" fontId="16" fillId="12" borderId="5" xfId="0" applyNumberFormat="1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0" fillId="0" borderId="13" xfId="0" applyBorder="1"/>
    <xf numFmtId="0" fontId="17" fillId="10" borderId="4" xfId="0" applyFont="1" applyFill="1" applyBorder="1" applyAlignment="1">
      <alignment horizontal="center" vertical="center" wrapText="1"/>
    </xf>
    <xf numFmtId="164" fontId="17" fillId="10" borderId="4" xfId="1" applyNumberFormat="1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164" fontId="16" fillId="10" borderId="14" xfId="1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0" xfId="0"/>
    <xf numFmtId="0" fontId="0" fillId="0" borderId="0" xfId="0" applyBorder="1" applyAlignment="1">
      <alignment wrapText="1"/>
    </xf>
    <xf numFmtId="0" fontId="16" fillId="10" borderId="9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vertical="top" wrapText="1"/>
    </xf>
    <xf numFmtId="14" fontId="0" fillId="0" borderId="5" xfId="0" applyNumberFormat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5" xfId="0" applyFont="1" applyBorder="1" applyAlignment="1">
      <alignment wrapText="1"/>
    </xf>
    <xf numFmtId="0" fontId="16" fillId="1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14" fontId="0" fillId="0" borderId="4" xfId="0" applyNumberFormat="1" applyFill="1" applyBorder="1" applyAlignment="1">
      <alignment horizontal="right" vertical="top" wrapText="1"/>
    </xf>
    <xf numFmtId="0" fontId="16" fillId="10" borderId="17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164" fontId="17" fillId="6" borderId="4" xfId="1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8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44" fontId="0" fillId="0" borderId="14" xfId="0" applyNumberFormat="1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top" wrapText="1"/>
    </xf>
    <xf numFmtId="14" fontId="0" fillId="0" borderId="14" xfId="0" applyNumberFormat="1" applyBorder="1" applyAlignment="1">
      <alignment vertical="top" wrapText="1"/>
    </xf>
    <xf numFmtId="0" fontId="17" fillId="12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164" fontId="17" fillId="0" borderId="15" xfId="1" applyNumberFormat="1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4" formatCode="&quot;$&quot;#,##0.00"/>
      <fill>
        <patternFill patternType="solid">
          <fgColor indexed="64"/>
          <bgColor rgb="FFDCA48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4" formatCode="&quot;$&quot;#,##0.00"/>
      <fill>
        <patternFill patternType="solid">
          <fgColor indexed="64"/>
          <bgColor rgb="FFDCA48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4" formatCode="&quot;$&quot;#,##0.00"/>
      <fill>
        <patternFill patternType="solid">
          <fgColor indexed="64"/>
          <bgColor rgb="FFDCA48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4" formatCode="&quot;$&quot;#,##0.00"/>
      <fill>
        <patternFill patternType="solid">
          <fgColor indexed="64"/>
          <bgColor rgb="FFDCA48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4" formatCode="&quot;$&quot;#,##0.00"/>
      <fill>
        <patternFill patternType="solid">
          <fgColor indexed="64"/>
          <bgColor rgb="FFDCA48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4" formatCode="&quot;$&quot;#,##0.00"/>
      <fill>
        <patternFill patternType="solid">
          <fgColor indexed="64"/>
          <bgColor rgb="FFDCA48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4" formatCode="&quot;$&quot;#,##0.00"/>
      <fill>
        <patternFill patternType="solid">
          <fgColor indexed="64"/>
          <bgColor rgb="FFDCA48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4" formatCode="&quot;$&quot;#,##0.00"/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4" formatCode="&quot;$&quot;#,##0.0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[$$-409]* #,##0.00_);_([$$-409]* \(#,##0.00\);_([$$-409]* &quot;-&quot;??_);_(@_)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entury Schoolbook"/>
        <family val="1"/>
        <scheme val="none"/>
      </font>
      <numFmt numFmtId="164" formatCode="&quot;$&quot;#,##0.0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border outline="0">
        <right style="thin">
          <color auto="1"/>
        </right>
      </border>
    </dxf>
    <dxf>
      <border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  <family val="2"/>
      </font>
      <fill>
        <patternFill patternType="solid">
          <fgColor rgb="FF000000"/>
          <bgColor rgb="FFFFF2CC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allon,%20J\Opi.Set\Dashboard\Working%20Spreadsheets\MASTER%20SPREADSHEETS_0717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Proj. Intracounty Allocations"/>
      <sheetName val="COMBINED COUNTY REPORT"/>
      <sheetName val="COMBINED STATE REPORT"/>
      <sheetName val="ESTIMATED TOTAL FUNDING. (R)"/>
      <sheetName val="draft 2"/>
      <sheetName val="FUNDS ALLOCATED (R) "/>
      <sheetName val="Projected Totals (RvS)"/>
      <sheetName val="Intrastate Allocations"/>
      <sheetName val="Intracounty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9213B4-7E90-4DEC-BEF8-3B5D6A73E13C}" name="Table16" displayName="Table16" ref="A3:N4" totalsRowShown="0" headerRowDxfId="33" dataDxfId="31" totalsRowDxfId="29" headerRowBorderDxfId="32" tableBorderDxfId="30" totalsRowBorderDxfId="28">
  <autoFilter ref="A3:N4" xr:uid="{C11183EC-BA01-4C1A-864E-5AD5F140D09B}"/>
  <tableColumns count="14">
    <tableColumn id="1" xr3:uid="{0BD2A72C-FE09-4F87-B9DC-DEE5DC92A7B3}" name="STATE" dataDxfId="27" totalsRowDxfId="26"/>
    <tableColumn id="2" xr3:uid="{D041EF70-4ED2-4BEB-A62A-092D9AE51371}" name="Payment 2(A)" dataDxfId="25" totalsRowDxfId="24" dataCellStyle="Currency" totalsRowCellStyle="Currency"/>
    <tableColumn id="5" xr3:uid="{0C48714E-E9C1-466F-9924-77DADDFC8B71}" name="Payment 2(C)" dataDxfId="23" totalsRowDxfId="22" dataCellStyle="Currency"/>
    <tableColumn id="8" xr3:uid="{1F7962A0-627E-4555-901C-FE69C7467099}" name="Payment 4(D)" dataDxfId="21" totalsRowDxfId="20" dataCellStyle="Currency"/>
    <tableColumn id="10" xr3:uid="{9671454B-9D5E-4CE8-B1E2-3BB31B4D4BF0}" name="Payment 2(T)" dataDxfId="19" totalsRowDxfId="18" dataCellStyle="Currency"/>
    <tableColumn id="11" xr3:uid="{600A67D9-DB31-4113-94B9-F53C588CB65F}" name="Payment 1(E)" dataDxfId="17" totalsRowDxfId="16" dataCellStyle="Currency"/>
    <tableColumn id="12" xr3:uid="{973DFE71-0882-4DBF-8A17-17B57BE50BE4}" name="Payment 1(SC)" dataDxfId="15" totalsRowDxfId="14" dataCellStyle="Currency"/>
    <tableColumn id="13" xr3:uid="{3B981B98-DDB5-448D-844E-BA1726880C02}" name="Payment 3(W)" dataDxfId="13" totalsRowDxfId="12" dataCellStyle="Currency"/>
    <tableColumn id="14" xr3:uid="{2FFFEBE3-CBF8-4CF4-B7AA-9D6AEFE56527}" name="Payment 1(SF)" dataDxfId="11" totalsRowDxfId="10" dataCellStyle="Currency"/>
    <tableColumn id="6" xr3:uid="{10BDC3B8-DBC9-4160-983B-3EE0F77A70CB}" name="Payment 1(K)" dataDxfId="2" totalsRowDxfId="3" dataCellStyle="Currency"/>
    <tableColumn id="4" xr3:uid="{75AFF0AE-24CC-46B3-A237-16F91971B9FD}" name="Payment 2(K)" dataDxfId="4" totalsRowDxfId="5" dataCellStyle="Currency"/>
    <tableColumn id="7" xr3:uid="{77DD5208-7E55-4629-8783-B23521B2F68A}" name="Subtotal(K)" dataDxfId="0" totalsRowDxfId="1" dataCellStyle="Currency">
      <calculatedColumnFormula>Table16[Payment 1(K)]+Table16[Payment 2(K)]</calculatedColumnFormula>
    </tableColumn>
    <tableColumn id="3" xr3:uid="{2DF718EE-B3F3-427B-95B9-37CF310A781E}" name="Payment 5(J)" dataDxfId="6" totalsRowDxfId="7" dataCellStyle="Currency"/>
    <tableColumn id="9" xr3:uid="{7FA3CA7B-F30A-4227-A80D-F2E85948B160}" name="TOTAL" dataDxfId="9" totalsRowDxfId="8" dataCellStyle="Currency">
      <calculatedColumnFormula>SUM(B4,C4,D4,E4,F4,G4,H4,I4,L4, M4)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AA78-C269-4E56-9138-D72B82C366B1}">
  <dimension ref="A1:R22"/>
  <sheetViews>
    <sheetView tabSelected="1" workbookViewId="0">
      <selection activeCell="K11" sqref="K11"/>
    </sheetView>
  </sheetViews>
  <sheetFormatPr defaultRowHeight="14.4" x14ac:dyDescent="0.3"/>
  <cols>
    <col min="1" max="1" width="10.44140625" customWidth="1"/>
    <col min="2" max="2" width="14.88671875" customWidth="1"/>
    <col min="3" max="3" width="13.77734375" customWidth="1"/>
    <col min="4" max="4" width="18.6640625" customWidth="1"/>
    <col min="5" max="5" width="13.5546875" customWidth="1"/>
    <col min="6" max="6" width="13.77734375" customWidth="1"/>
    <col min="7" max="7" width="13.44140625" customWidth="1"/>
    <col min="8" max="8" width="17.44140625" customWidth="1"/>
    <col min="9" max="9" width="15.6640625" customWidth="1"/>
    <col min="10" max="10" width="14" style="82" customWidth="1"/>
    <col min="11" max="11" width="13.44140625" style="82" customWidth="1"/>
    <col min="12" max="12" width="14" style="82" customWidth="1"/>
    <col min="13" max="13" width="15.109375" style="82" customWidth="1"/>
    <col min="14" max="14" width="15.21875" customWidth="1"/>
  </cols>
  <sheetData>
    <row r="1" spans="1:18" ht="17.399999999999999" x14ac:dyDescent="0.3">
      <c r="A1" s="64" t="s">
        <v>86</v>
      </c>
      <c r="B1" s="65"/>
      <c r="C1" s="65"/>
      <c r="D1" s="65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8" ht="30.75" customHeight="1" x14ac:dyDescent="0.3">
      <c r="A2" s="1"/>
      <c r="B2" s="50" t="s">
        <v>36</v>
      </c>
      <c r="C2" s="52" t="s">
        <v>37</v>
      </c>
      <c r="D2" s="33" t="s">
        <v>0</v>
      </c>
      <c r="E2" s="34" t="s">
        <v>35</v>
      </c>
      <c r="F2" s="35" t="s">
        <v>91</v>
      </c>
      <c r="G2" s="34" t="s">
        <v>93</v>
      </c>
      <c r="H2" s="36" t="s">
        <v>34</v>
      </c>
      <c r="I2" s="37" t="s">
        <v>95</v>
      </c>
      <c r="J2" s="112" t="s">
        <v>98</v>
      </c>
      <c r="K2" s="113"/>
      <c r="L2" s="111"/>
      <c r="M2" s="37" t="s">
        <v>1</v>
      </c>
      <c r="N2" s="2"/>
      <c r="O2" s="3"/>
      <c r="P2" s="3"/>
      <c r="Q2" s="3"/>
    </row>
    <row r="3" spans="1:18" ht="26.4" x14ac:dyDescent="0.3">
      <c r="A3" s="4" t="s">
        <v>2</v>
      </c>
      <c r="B3" s="5" t="s">
        <v>87</v>
      </c>
      <c r="C3" s="5" t="s">
        <v>88</v>
      </c>
      <c r="D3" s="4" t="s">
        <v>89</v>
      </c>
      <c r="E3" s="4" t="s">
        <v>90</v>
      </c>
      <c r="F3" s="4" t="s">
        <v>92</v>
      </c>
      <c r="G3" s="4" t="s">
        <v>97</v>
      </c>
      <c r="H3" s="38" t="s">
        <v>94</v>
      </c>
      <c r="I3" s="38" t="s">
        <v>96</v>
      </c>
      <c r="J3" s="38" t="s">
        <v>99</v>
      </c>
      <c r="K3" s="38" t="s">
        <v>100</v>
      </c>
      <c r="L3" s="38" t="s">
        <v>102</v>
      </c>
      <c r="M3" s="38" t="s">
        <v>101</v>
      </c>
      <c r="N3" s="6" t="s">
        <v>3</v>
      </c>
      <c r="O3" s="7"/>
      <c r="P3" s="7"/>
      <c r="Q3" s="7"/>
      <c r="R3" s="8"/>
    </row>
    <row r="4" spans="1:18" ht="25.5" customHeight="1" x14ac:dyDescent="0.3">
      <c r="A4" s="9" t="s">
        <v>2</v>
      </c>
      <c r="B4" s="10">
        <v>3253593.86</v>
      </c>
      <c r="C4" s="11">
        <v>2872508.43</v>
      </c>
      <c r="D4" s="48">
        <v>10898049.33</v>
      </c>
      <c r="E4" s="32">
        <v>2960715.23</v>
      </c>
      <c r="F4" s="49">
        <v>3292738.24</v>
      </c>
      <c r="G4" s="32">
        <v>327240.83</v>
      </c>
      <c r="H4" s="49">
        <v>2794100.45</v>
      </c>
      <c r="I4" s="32">
        <v>94578.74</v>
      </c>
      <c r="J4" s="32">
        <v>2741880.91</v>
      </c>
      <c r="K4" s="32">
        <v>2741880.91</v>
      </c>
      <c r="L4" s="32">
        <f>Table16[Payment 1(K)]+Table16[Payment 2(K)]</f>
        <v>5483761.8200000003</v>
      </c>
      <c r="M4" s="32">
        <v>9373255.5600000005</v>
      </c>
      <c r="N4" s="12">
        <f>SUM(B4,C4,D4,E4,F4,G4,H4,I4,L4, M4)</f>
        <v>41350542.490000002</v>
      </c>
      <c r="O4" s="7"/>
      <c r="P4" s="7"/>
      <c r="Q4" s="7"/>
      <c r="R4" s="8"/>
    </row>
    <row r="5" spans="1:18" ht="24" customHeight="1" x14ac:dyDescent="0.3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7"/>
      <c r="P5" s="7"/>
      <c r="Q5" s="7"/>
      <c r="R5" s="8"/>
    </row>
    <row r="6" spans="1:18" ht="27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7"/>
      <c r="P6" s="7"/>
      <c r="Q6" s="7"/>
      <c r="R6" s="8"/>
    </row>
    <row r="7" spans="1:18" ht="25.5" customHeight="1" x14ac:dyDescent="0.3">
      <c r="A7" s="8"/>
      <c r="B7" s="51"/>
      <c r="C7" s="3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"/>
      <c r="P7" s="7"/>
      <c r="Q7" s="7"/>
      <c r="R7" s="8"/>
    </row>
    <row r="8" spans="1:18" ht="21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  <c r="P8" s="7"/>
      <c r="Q8" s="7"/>
      <c r="R8" s="8"/>
    </row>
    <row r="9" spans="1:18" ht="23.25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/>
      <c r="P9" s="7"/>
      <c r="Q9" s="7"/>
      <c r="R9" s="8"/>
    </row>
    <row r="10" spans="1:18" ht="23.2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/>
      <c r="P10" s="7"/>
      <c r="Q10" s="7"/>
      <c r="R10" s="8"/>
    </row>
    <row r="11" spans="1:18" ht="22.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  <c r="P11" s="7"/>
      <c r="Q11" s="7"/>
      <c r="R11" s="8"/>
    </row>
    <row r="12" spans="1:18" ht="22.5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  <c r="P12" s="7"/>
      <c r="Q12" s="7"/>
      <c r="R12" s="8"/>
    </row>
    <row r="13" spans="1:18" ht="21.7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/>
      <c r="P13" s="7"/>
      <c r="Q13" s="7"/>
      <c r="R13" s="8"/>
    </row>
    <row r="14" spans="1:18" ht="21.7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/>
      <c r="P14" s="7"/>
      <c r="Q14" s="7"/>
      <c r="R14" s="8"/>
    </row>
    <row r="15" spans="1:18" ht="22.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7"/>
      <c r="P15" s="7"/>
      <c r="Q15" s="7"/>
      <c r="R15" s="8"/>
    </row>
    <row r="16" spans="1:18" ht="24.75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/>
      <c r="P16" s="7"/>
      <c r="Q16" s="7"/>
      <c r="R16" s="8"/>
    </row>
    <row r="17" spans="1:18" ht="24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7"/>
      <c r="P17" s="7"/>
      <c r="Q17" s="7"/>
      <c r="R17" s="8"/>
    </row>
    <row r="18" spans="1:18" ht="22.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7"/>
      <c r="P18" s="7"/>
      <c r="Q18" s="7"/>
      <c r="R18" s="8"/>
    </row>
    <row r="19" spans="1:18" ht="24" customHeight="1" x14ac:dyDescent="0.3">
      <c r="O19" s="7"/>
      <c r="P19" s="7"/>
      <c r="Q19" s="7"/>
      <c r="R19" s="8"/>
    </row>
    <row r="20" spans="1:18" ht="24" customHeight="1" x14ac:dyDescent="0.3">
      <c r="O20" s="7"/>
      <c r="P20" s="7"/>
      <c r="Q20" s="7"/>
      <c r="R20" s="8"/>
    </row>
    <row r="21" spans="1:18" ht="26.25" customHeight="1" x14ac:dyDescent="0.3">
      <c r="O21" s="7"/>
      <c r="P21" s="7"/>
      <c r="Q21" s="7"/>
      <c r="R21" s="8"/>
    </row>
    <row r="22" spans="1:18" x14ac:dyDescent="0.3">
      <c r="O22" s="3"/>
      <c r="P22" s="3"/>
      <c r="Q22" s="3"/>
    </row>
  </sheetData>
  <mergeCells count="2">
    <mergeCell ref="A1:N1"/>
    <mergeCell ref="J2:L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D19F-7CA4-40B4-A53F-CC5880503FEE}">
  <dimension ref="A1:O34"/>
  <sheetViews>
    <sheetView topLeftCell="A10" workbookViewId="0">
      <selection activeCell="A10" sqref="A10"/>
    </sheetView>
  </sheetViews>
  <sheetFormatPr defaultRowHeight="14.4" x14ac:dyDescent="0.3"/>
  <cols>
    <col min="1" max="1" width="13.33203125" customWidth="1"/>
    <col min="2" max="2" width="10.44140625" customWidth="1"/>
    <col min="3" max="3" width="16.6640625" customWidth="1"/>
    <col min="4" max="4" width="12.21875" customWidth="1"/>
    <col min="5" max="5" width="15.33203125" customWidth="1"/>
    <col min="6" max="6" width="16.77734375" customWidth="1"/>
    <col min="7" max="7" width="15.44140625" style="56" customWidth="1"/>
    <col min="8" max="8" width="26.5546875" customWidth="1"/>
    <col min="9" max="9" width="17.88671875" customWidth="1"/>
    <col min="10" max="10" width="31.21875" customWidth="1"/>
    <col min="11" max="11" width="36.5546875" customWidth="1"/>
    <col min="12" max="12" width="16.33203125" customWidth="1"/>
    <col min="13" max="13" width="15.5546875" customWidth="1"/>
    <col min="15" max="15" width="103.109375" hidden="1" customWidth="1"/>
  </cols>
  <sheetData>
    <row r="1" spans="1:15" ht="20.399999999999999" x14ac:dyDescent="0.3">
      <c r="A1" s="68" t="s">
        <v>85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5" ht="15.6" x14ac:dyDescent="0.3">
      <c r="A2" s="71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5" x14ac:dyDescent="0.3">
      <c r="A3" s="74" t="s">
        <v>4</v>
      </c>
      <c r="B3" s="75"/>
      <c r="C3" s="75"/>
      <c r="D3" s="75"/>
      <c r="E3" s="75"/>
      <c r="F3" s="75"/>
      <c r="G3" s="76" t="s">
        <v>5</v>
      </c>
      <c r="H3" s="76"/>
      <c r="I3" s="76"/>
      <c r="J3" s="76"/>
      <c r="K3" s="76"/>
      <c r="L3" s="76"/>
      <c r="M3" s="77"/>
    </row>
    <row r="4" spans="1:15" ht="48" x14ac:dyDescent="0.3">
      <c r="A4" s="15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11</v>
      </c>
      <c r="G4" s="16" t="s">
        <v>42</v>
      </c>
      <c r="H4" s="16" t="s">
        <v>12</v>
      </c>
      <c r="I4" s="86" t="s">
        <v>43</v>
      </c>
      <c r="J4" s="86" t="s">
        <v>13</v>
      </c>
      <c r="K4" s="86" t="s">
        <v>14</v>
      </c>
      <c r="L4" s="86" t="s">
        <v>15</v>
      </c>
      <c r="M4" s="86" t="s">
        <v>16</v>
      </c>
      <c r="O4" s="17" t="s">
        <v>17</v>
      </c>
    </row>
    <row r="5" spans="1:15" ht="43.2" x14ac:dyDescent="0.3">
      <c r="A5" s="42" t="s">
        <v>38</v>
      </c>
      <c r="B5" s="43">
        <v>45504</v>
      </c>
      <c r="C5" s="44">
        <v>3253593.86</v>
      </c>
      <c r="D5" s="42" t="s">
        <v>19</v>
      </c>
      <c r="E5" s="44">
        <v>3253593.86</v>
      </c>
      <c r="F5" s="46" t="s">
        <v>20</v>
      </c>
      <c r="G5" s="47" t="s">
        <v>46</v>
      </c>
      <c r="H5" s="84" t="s">
        <v>44</v>
      </c>
      <c r="I5" s="87">
        <v>5152310.6800000034</v>
      </c>
      <c r="J5" s="90" t="s">
        <v>47</v>
      </c>
      <c r="K5" s="80" t="s">
        <v>61</v>
      </c>
      <c r="L5" s="80" t="s">
        <v>62</v>
      </c>
      <c r="M5" s="88" t="s">
        <v>63</v>
      </c>
      <c r="O5" s="17" t="s">
        <v>21</v>
      </c>
    </row>
    <row r="6" spans="1:15" ht="43.2" x14ac:dyDescent="0.3">
      <c r="A6" s="20" t="s">
        <v>37</v>
      </c>
      <c r="B6" s="21">
        <v>45504</v>
      </c>
      <c r="C6" s="22">
        <v>2872508.43</v>
      </c>
      <c r="D6" s="20" t="s">
        <v>19</v>
      </c>
      <c r="E6" s="22">
        <v>2872508.43</v>
      </c>
      <c r="F6" s="53" t="s">
        <v>20</v>
      </c>
      <c r="G6" s="47" t="s">
        <v>46</v>
      </c>
      <c r="H6" s="84" t="s">
        <v>44</v>
      </c>
      <c r="I6" s="87">
        <v>936240</v>
      </c>
      <c r="J6" s="90" t="s">
        <v>64</v>
      </c>
      <c r="K6" s="81" t="s">
        <v>61</v>
      </c>
      <c r="L6" s="80" t="s">
        <v>62</v>
      </c>
      <c r="M6" s="88" t="s">
        <v>63</v>
      </c>
      <c r="O6" s="17" t="s">
        <v>22</v>
      </c>
    </row>
    <row r="7" spans="1:15" ht="43.2" x14ac:dyDescent="0.3">
      <c r="A7" s="42" t="s">
        <v>18</v>
      </c>
      <c r="B7" s="43">
        <v>45504</v>
      </c>
      <c r="C7" s="44">
        <v>10898049.33</v>
      </c>
      <c r="D7" s="42" t="s">
        <v>19</v>
      </c>
      <c r="E7" s="44">
        <v>10898049.33</v>
      </c>
      <c r="F7" s="46" t="s">
        <v>20</v>
      </c>
      <c r="G7" s="47" t="s">
        <v>46</v>
      </c>
      <c r="H7" s="84" t="s">
        <v>44</v>
      </c>
      <c r="I7" s="87">
        <v>457895</v>
      </c>
      <c r="J7" s="90" t="s">
        <v>50</v>
      </c>
      <c r="K7" s="80" t="s">
        <v>61</v>
      </c>
      <c r="L7" s="80" t="s">
        <v>62</v>
      </c>
      <c r="M7" s="88" t="s">
        <v>63</v>
      </c>
      <c r="O7" s="17" t="s">
        <v>24</v>
      </c>
    </row>
    <row r="8" spans="1:15" ht="43.2" x14ac:dyDescent="0.3">
      <c r="A8" s="24" t="s">
        <v>39</v>
      </c>
      <c r="B8" s="25">
        <v>45504</v>
      </c>
      <c r="C8" s="26">
        <v>2960715.23</v>
      </c>
      <c r="D8" s="24" t="s">
        <v>19</v>
      </c>
      <c r="E8" s="26">
        <v>2960715.23</v>
      </c>
      <c r="F8" s="54" t="s">
        <v>20</v>
      </c>
      <c r="G8" s="47" t="s">
        <v>46</v>
      </c>
      <c r="H8" s="84" t="s">
        <v>44</v>
      </c>
      <c r="I8" s="87">
        <v>7000</v>
      </c>
      <c r="J8" s="90" t="s">
        <v>52</v>
      </c>
      <c r="K8" s="80" t="s">
        <v>61</v>
      </c>
      <c r="L8" s="80" t="s">
        <v>62</v>
      </c>
      <c r="M8" s="88" t="s">
        <v>63</v>
      </c>
      <c r="O8" s="17" t="s">
        <v>25</v>
      </c>
    </row>
    <row r="9" spans="1:15" ht="34.200000000000003" x14ac:dyDescent="0.3">
      <c r="A9" s="42" t="s">
        <v>56</v>
      </c>
      <c r="B9" s="43">
        <v>45575</v>
      </c>
      <c r="C9" s="45">
        <v>3292738.24</v>
      </c>
      <c r="D9" s="42" t="s">
        <v>26</v>
      </c>
      <c r="E9" s="45">
        <v>3292738.24</v>
      </c>
      <c r="F9" s="46" t="s">
        <v>20</v>
      </c>
      <c r="G9" s="47" t="s">
        <v>46</v>
      </c>
      <c r="H9" s="84" t="s">
        <v>44</v>
      </c>
      <c r="I9" s="87">
        <v>223.5</v>
      </c>
      <c r="J9" s="90" t="s">
        <v>65</v>
      </c>
      <c r="K9" s="81" t="s">
        <v>61</v>
      </c>
      <c r="L9" s="80" t="s">
        <v>62</v>
      </c>
      <c r="M9" s="88" t="s">
        <v>63</v>
      </c>
      <c r="O9" s="17" t="s">
        <v>27</v>
      </c>
    </row>
    <row r="10" spans="1:15" ht="43.2" x14ac:dyDescent="0.3">
      <c r="A10" s="24" t="s">
        <v>57</v>
      </c>
      <c r="B10" s="31">
        <v>45575</v>
      </c>
      <c r="C10" s="40">
        <v>327240.83</v>
      </c>
      <c r="D10" s="18" t="s">
        <v>26</v>
      </c>
      <c r="E10" s="40">
        <v>327240.83</v>
      </c>
      <c r="F10" s="55" t="s">
        <v>20</v>
      </c>
      <c r="G10" s="47" t="s">
        <v>46</v>
      </c>
      <c r="H10" s="84" t="s">
        <v>44</v>
      </c>
      <c r="I10" s="87">
        <v>180748.16999999998</v>
      </c>
      <c r="J10" s="90" t="s">
        <v>48</v>
      </c>
      <c r="K10" s="81" t="s">
        <v>61</v>
      </c>
      <c r="L10" s="89" t="s">
        <v>62</v>
      </c>
      <c r="M10" s="88" t="s">
        <v>63</v>
      </c>
      <c r="O10" s="17" t="s">
        <v>29</v>
      </c>
    </row>
    <row r="11" spans="1:15" ht="57.6" x14ac:dyDescent="0.3">
      <c r="A11" s="42" t="s">
        <v>40</v>
      </c>
      <c r="B11" s="43">
        <v>45762</v>
      </c>
      <c r="C11" s="45">
        <v>2794100.45</v>
      </c>
      <c r="D11" s="42" t="s">
        <v>26</v>
      </c>
      <c r="E11" s="45">
        <v>2794100.45</v>
      </c>
      <c r="F11" s="46" t="s">
        <v>20</v>
      </c>
      <c r="G11" s="47" t="s">
        <v>46</v>
      </c>
      <c r="H11" s="84" t="s">
        <v>44</v>
      </c>
      <c r="I11" s="87">
        <v>288</v>
      </c>
      <c r="J11" s="90" t="s">
        <v>66</v>
      </c>
      <c r="K11" s="80" t="s">
        <v>61</v>
      </c>
      <c r="L11" s="89" t="s">
        <v>62</v>
      </c>
      <c r="M11" s="88" t="s">
        <v>63</v>
      </c>
      <c r="O11" s="17" t="s">
        <v>30</v>
      </c>
    </row>
    <row r="12" spans="1:15" ht="43.2" x14ac:dyDescent="0.3">
      <c r="A12" s="20" t="s">
        <v>58</v>
      </c>
      <c r="B12" s="19">
        <v>45776</v>
      </c>
      <c r="C12" s="23">
        <v>94578.74</v>
      </c>
      <c r="D12" s="18" t="s">
        <v>26</v>
      </c>
      <c r="E12" s="23">
        <v>94578.74</v>
      </c>
      <c r="F12" s="55" t="s">
        <v>20</v>
      </c>
      <c r="G12" s="47" t="s">
        <v>46</v>
      </c>
      <c r="H12" s="84" t="s">
        <v>44</v>
      </c>
      <c r="I12" s="87">
        <v>1630.86</v>
      </c>
      <c r="J12" s="90" t="s">
        <v>67</v>
      </c>
      <c r="K12" s="80" t="s">
        <v>61</v>
      </c>
      <c r="L12" s="89"/>
      <c r="M12" s="88"/>
      <c r="O12" s="17" t="s">
        <v>31</v>
      </c>
    </row>
    <row r="13" spans="1:15" ht="43.2" x14ac:dyDescent="0.3">
      <c r="A13" s="42" t="s">
        <v>59</v>
      </c>
      <c r="B13" s="43">
        <v>45807</v>
      </c>
      <c r="C13" s="45">
        <v>5483761.8200000003</v>
      </c>
      <c r="D13" s="42" t="s">
        <v>26</v>
      </c>
      <c r="E13" s="45">
        <v>5483761.8200000003</v>
      </c>
      <c r="F13" s="46" t="s">
        <v>20</v>
      </c>
      <c r="G13" s="47" t="s">
        <v>46</v>
      </c>
      <c r="H13" s="84" t="s">
        <v>44</v>
      </c>
      <c r="I13" s="87">
        <v>14116.61</v>
      </c>
      <c r="J13" s="90" t="s">
        <v>68</v>
      </c>
      <c r="K13" s="81" t="s">
        <v>61</v>
      </c>
      <c r="L13" s="89" t="s">
        <v>62</v>
      </c>
      <c r="M13" s="88" t="s">
        <v>63</v>
      </c>
      <c r="O13" s="17" t="s">
        <v>32</v>
      </c>
    </row>
    <row r="14" spans="1:15" ht="43.2" x14ac:dyDescent="0.3">
      <c r="A14" s="20" t="s">
        <v>60</v>
      </c>
      <c r="B14" s="19">
        <v>45824</v>
      </c>
      <c r="C14" s="22">
        <v>9373255.5600000005</v>
      </c>
      <c r="D14" s="18" t="s">
        <v>26</v>
      </c>
      <c r="E14" s="22">
        <v>9373255.5600000005</v>
      </c>
      <c r="F14" s="55" t="s">
        <v>20</v>
      </c>
      <c r="G14" s="47" t="s">
        <v>46</v>
      </c>
      <c r="H14" s="84" t="s">
        <v>44</v>
      </c>
      <c r="I14" s="87">
        <v>9757.44</v>
      </c>
      <c r="J14" s="91" t="s">
        <v>69</v>
      </c>
      <c r="K14" s="81" t="s">
        <v>61</v>
      </c>
      <c r="L14" s="89" t="s">
        <v>62</v>
      </c>
      <c r="M14" s="88" t="s">
        <v>63</v>
      </c>
      <c r="O14" s="17" t="s">
        <v>23</v>
      </c>
    </row>
    <row r="15" spans="1:15" ht="34.200000000000003" x14ac:dyDescent="0.3">
      <c r="A15" s="27" t="s">
        <v>3</v>
      </c>
      <c r="B15" s="27" t="s">
        <v>28</v>
      </c>
      <c r="C15" s="28">
        <f>SUM(C5:C14)</f>
        <v>41350542.490000002</v>
      </c>
      <c r="D15" s="27" t="s">
        <v>28</v>
      </c>
      <c r="E15" s="28">
        <f>SUM(E5:E14)</f>
        <v>41350542.490000002</v>
      </c>
      <c r="F15" s="29" t="s">
        <v>28</v>
      </c>
      <c r="G15" s="47" t="s">
        <v>46</v>
      </c>
      <c r="H15" s="84" t="s">
        <v>44</v>
      </c>
      <c r="I15" s="87">
        <v>33748.959999999999</v>
      </c>
      <c r="J15" s="91" t="s">
        <v>51</v>
      </c>
      <c r="K15" s="81" t="s">
        <v>61</v>
      </c>
      <c r="L15" s="89" t="s">
        <v>62</v>
      </c>
      <c r="M15" s="88" t="s">
        <v>63</v>
      </c>
      <c r="O15" s="17" t="s">
        <v>33</v>
      </c>
    </row>
    <row r="16" spans="1:15" ht="43.2" x14ac:dyDescent="0.3">
      <c r="A16" s="30"/>
      <c r="B16" s="30"/>
      <c r="C16" s="30"/>
      <c r="D16" s="30"/>
      <c r="E16" s="30"/>
      <c r="F16" s="30"/>
      <c r="G16" s="47" t="s">
        <v>46</v>
      </c>
      <c r="H16" s="84" t="s">
        <v>44</v>
      </c>
      <c r="I16" s="87">
        <v>8749.1</v>
      </c>
      <c r="J16" s="91" t="s">
        <v>53</v>
      </c>
      <c r="K16" s="81" t="s">
        <v>61</v>
      </c>
      <c r="L16" s="89" t="s">
        <v>62</v>
      </c>
      <c r="M16" s="88" t="s">
        <v>63</v>
      </c>
    </row>
    <row r="17" spans="7:15" ht="57.6" x14ac:dyDescent="0.3">
      <c r="G17" s="47" t="s">
        <v>46</v>
      </c>
      <c r="H17" s="84" t="s">
        <v>44</v>
      </c>
      <c r="I17" s="87">
        <v>14706.7</v>
      </c>
      <c r="J17" s="90" t="s">
        <v>49</v>
      </c>
      <c r="K17" s="81" t="s">
        <v>61</v>
      </c>
      <c r="L17" s="89" t="s">
        <v>62</v>
      </c>
      <c r="M17" s="88" t="s">
        <v>63</v>
      </c>
    </row>
    <row r="18" spans="7:15" ht="34.200000000000003" x14ac:dyDescent="0.3">
      <c r="G18" s="47" t="s">
        <v>46</v>
      </c>
      <c r="H18" s="84" t="s">
        <v>44</v>
      </c>
      <c r="I18" s="87">
        <v>17151517.030000001</v>
      </c>
      <c r="J18" s="90" t="s">
        <v>54</v>
      </c>
      <c r="K18" s="80" t="s">
        <v>70</v>
      </c>
      <c r="L18" s="89" t="s">
        <v>62</v>
      </c>
      <c r="M18" s="88" t="s">
        <v>63</v>
      </c>
    </row>
    <row r="19" spans="7:15" ht="34.200000000000003" x14ac:dyDescent="0.3">
      <c r="G19" s="47" t="s">
        <v>46</v>
      </c>
      <c r="H19" s="84" t="s">
        <v>44</v>
      </c>
      <c r="I19" s="87">
        <v>1615647.13</v>
      </c>
      <c r="J19" s="79" t="s">
        <v>71</v>
      </c>
      <c r="K19" s="80" t="s">
        <v>70</v>
      </c>
      <c r="L19" s="89" t="s">
        <v>62</v>
      </c>
      <c r="M19" s="88" t="s">
        <v>63</v>
      </c>
    </row>
    <row r="20" spans="7:15" ht="34.200000000000003" x14ac:dyDescent="0.3">
      <c r="G20" s="47" t="s">
        <v>46</v>
      </c>
      <c r="H20" s="84" t="s">
        <v>44</v>
      </c>
      <c r="I20" s="87">
        <v>10926905.160000002</v>
      </c>
      <c r="J20" s="79" t="s">
        <v>72</v>
      </c>
      <c r="K20" s="80" t="s">
        <v>41</v>
      </c>
      <c r="L20" s="89" t="s">
        <v>62</v>
      </c>
      <c r="M20" s="88" t="s">
        <v>63</v>
      </c>
    </row>
    <row r="21" spans="7:15" ht="35.4" customHeight="1" thickBot="1" x14ac:dyDescent="0.35">
      <c r="G21" s="62" t="s">
        <v>46</v>
      </c>
      <c r="H21" s="96" t="s">
        <v>44</v>
      </c>
      <c r="I21" s="103">
        <v>62849483.770000003</v>
      </c>
      <c r="J21" s="104" t="s">
        <v>55</v>
      </c>
      <c r="K21" s="105" t="s">
        <v>41</v>
      </c>
      <c r="L21" s="105" t="s">
        <v>62</v>
      </c>
      <c r="M21" s="106" t="s">
        <v>63</v>
      </c>
    </row>
    <row r="22" spans="7:15" ht="35.4" customHeight="1" thickTop="1" x14ac:dyDescent="0.3">
      <c r="G22" s="92"/>
      <c r="H22" s="85"/>
      <c r="I22" s="58">
        <f>SUM(I5:I21)</f>
        <v>99360968.110000014</v>
      </c>
      <c r="J22" s="57" t="s">
        <v>84</v>
      </c>
      <c r="K22" s="102"/>
      <c r="L22" s="102"/>
      <c r="M22" s="102"/>
    </row>
    <row r="23" spans="7:15" ht="34.200000000000003" x14ac:dyDescent="0.3">
      <c r="G23" s="41" t="s">
        <v>46</v>
      </c>
      <c r="H23" s="84" t="s">
        <v>44</v>
      </c>
      <c r="I23" s="26">
        <v>23239918.649999999</v>
      </c>
      <c r="J23" s="24" t="s">
        <v>73</v>
      </c>
      <c r="K23" s="24"/>
      <c r="L23" s="24"/>
      <c r="M23" s="24"/>
    </row>
    <row r="24" spans="7:15" ht="34.799999999999997" thickBot="1" x14ac:dyDescent="0.35">
      <c r="G24" s="62" t="s">
        <v>46</v>
      </c>
      <c r="H24" s="96" t="s">
        <v>44</v>
      </c>
      <c r="I24" s="60">
        <v>40000000</v>
      </c>
      <c r="J24" s="59" t="s">
        <v>74</v>
      </c>
      <c r="K24" s="59"/>
      <c r="L24" s="59"/>
      <c r="M24" s="59"/>
    </row>
    <row r="25" spans="7:15" ht="30" thickTop="1" thickBot="1" x14ac:dyDescent="0.35">
      <c r="G25" s="63" t="s">
        <v>46</v>
      </c>
      <c r="H25" s="99" t="s">
        <v>75</v>
      </c>
      <c r="I25" s="100">
        <v>236987</v>
      </c>
      <c r="J25" s="101" t="s">
        <v>76</v>
      </c>
      <c r="K25" s="93" t="s">
        <v>77</v>
      </c>
      <c r="L25" s="94" t="s">
        <v>62</v>
      </c>
      <c r="M25" s="95" t="s">
        <v>63</v>
      </c>
      <c r="N25" s="83"/>
      <c r="O25" s="78" t="s">
        <v>78</v>
      </c>
    </row>
    <row r="26" spans="7:15" ht="35.4" customHeight="1" thickBot="1" x14ac:dyDescent="0.35">
      <c r="G26" s="62" t="s">
        <v>46</v>
      </c>
      <c r="H26" s="61" t="s">
        <v>75</v>
      </c>
      <c r="I26" s="60">
        <v>1000000</v>
      </c>
      <c r="J26" s="59" t="s">
        <v>79</v>
      </c>
      <c r="K26" s="59"/>
      <c r="L26" s="59"/>
      <c r="M26" s="59"/>
    </row>
    <row r="27" spans="7:15" ht="25.2" thickTop="1" thickBot="1" x14ac:dyDescent="0.35">
      <c r="G27" s="107" t="s">
        <v>46</v>
      </c>
      <c r="H27" s="108" t="s">
        <v>80</v>
      </c>
      <c r="I27" s="109">
        <v>3000000</v>
      </c>
      <c r="J27" s="108" t="s">
        <v>81</v>
      </c>
      <c r="K27" s="110" t="s">
        <v>82</v>
      </c>
      <c r="L27" s="110"/>
      <c r="M27" s="108" t="s">
        <v>45</v>
      </c>
    </row>
    <row r="28" spans="7:15" ht="15" thickTop="1" x14ac:dyDescent="0.3">
      <c r="G28" s="97" t="s">
        <v>3</v>
      </c>
      <c r="H28" s="97"/>
      <c r="I28" s="98">
        <f>+I22+I25</f>
        <v>99597955.110000014</v>
      </c>
      <c r="J28" s="97" t="s">
        <v>83</v>
      </c>
      <c r="K28" s="97" t="s">
        <v>28</v>
      </c>
      <c r="L28" s="97" t="s">
        <v>28</v>
      </c>
      <c r="M28" s="97" t="s">
        <v>28</v>
      </c>
    </row>
    <row r="29" spans="7:15" x14ac:dyDescent="0.3">
      <c r="H29" s="17"/>
    </row>
    <row r="30" spans="7:15" x14ac:dyDescent="0.3">
      <c r="H30" s="17"/>
    </row>
    <row r="31" spans="7:15" x14ac:dyDescent="0.3">
      <c r="H31" s="17"/>
    </row>
    <row r="32" spans="7:15" x14ac:dyDescent="0.3">
      <c r="H32" s="17"/>
    </row>
    <row r="33" spans="8:8" x14ac:dyDescent="0.3">
      <c r="H33" s="17"/>
    </row>
    <row r="34" spans="8:8" x14ac:dyDescent="0.3">
      <c r="H34" s="17"/>
    </row>
  </sheetData>
  <sheetProtection formatCells="0" formatColumns="0" formatRows="0" insertColumns="0" insertRows="0" insertHyperlinks="0" deleteColumns="0" deleteRows="0" sort="0" autoFilter="0" pivotTables="0"/>
  <mergeCells count="4">
    <mergeCell ref="A1:M1"/>
    <mergeCell ref="A2:M2"/>
    <mergeCell ref="A3:F3"/>
    <mergeCell ref="G3:M3"/>
  </mergeCells>
  <dataValidations count="1">
    <dataValidation type="list" allowBlank="1" showInputMessage="1" showErrorMessage="1" sqref="K5:K20 K24:K26" xr:uid="{FEE8638E-51C5-4832-8640-7B3FE20ADCD9}">
      <formula1>$O$4:$O$15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A5F2D8-EE95-44BF-BFAE-C656B5E32ECD}">
          <x14:formula1>
            <xm:f>'G:\Fallon, J\Opi.Set\Dashboard\Working Spreadsheets\[MASTER SPREADSHEETS_07172023.xlsx]COMBINED COUNTY REPORT'!#REF!</xm:f>
          </x14:formula1>
          <xm:sqref>F5:F14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2fd7c7-1c5c-47b3-ad5b-74ea5211c374">
      <Terms xmlns="http://schemas.microsoft.com/office/infopath/2007/PartnerControls"/>
    </lcf76f155ced4ddcb4097134ff3c332f>
    <TaxCatchAll xmlns="4af20cf7-82bf-4f03-b3b5-d113586045b6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871472C23FAC4E90632C3C1E728773" ma:contentTypeVersion="14" ma:contentTypeDescription="Create a new document." ma:contentTypeScope="" ma:versionID="dbc546024ea9e123cc216f420642a616">
  <xsd:schema xmlns:xsd="http://www.w3.org/2001/XMLSchema" xmlns:xs="http://www.w3.org/2001/XMLSchema" xmlns:p="http://schemas.microsoft.com/office/2006/metadata/properties" xmlns:ns2="e22fd7c7-1c5c-47b3-ad5b-74ea5211c374" xmlns:ns3="4af20cf7-82bf-4f03-b3b5-d113586045b6" targetNamespace="http://schemas.microsoft.com/office/2006/metadata/properties" ma:root="true" ma:fieldsID="69def12731916dd6e419ee23931aa3e8" ns2:_="" ns3:_="">
    <xsd:import namespace="e22fd7c7-1c5c-47b3-ad5b-74ea5211c374"/>
    <xsd:import namespace="4af20cf7-82bf-4f03-b3b5-d11358604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fd7c7-1c5c-47b3-ad5b-74ea5211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6a45b2a-6a3b-47d8-bffb-ed1435004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20cf7-82bf-4f03-b3b5-d113586045b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7690a7-08f0-42fe-9760-13e0747de13d}" ma:internalName="TaxCatchAll" ma:showField="CatchAllData" ma:web="4af20cf7-82bf-4f03-b3b5-d113586045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52728B-D75C-4A0C-B83A-51CCFA3C9A0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22fd7c7-1c5c-47b3-ad5b-74ea5211c374"/>
    <ds:schemaRef ds:uri="http://purl.org/dc/terms/"/>
    <ds:schemaRef ds:uri="4af20cf7-82bf-4f03-b3b5-d113586045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DDC1C0-B6D6-4454-AFEB-3EF38EF7A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A6509-ADA5-4455-AF48-58934D1A4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fd7c7-1c5c-47b3-ad5b-74ea5211c374"/>
    <ds:schemaRef ds:uri="4af20cf7-82bf-4f03-b3b5-d11358604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3.1</vt:lpstr>
      <vt:lpstr>TABLE 3.2</vt:lpstr>
    </vt:vector>
  </TitlesOfParts>
  <Company>AZ Atty Gen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</dc:creator>
  <cp:lastModifiedBy>Fallon, Jane</cp:lastModifiedBy>
  <dcterms:created xsi:type="dcterms:W3CDTF">2023-09-28T21:57:28Z</dcterms:created>
  <dcterms:modified xsi:type="dcterms:W3CDTF">2025-09-23T16:17:49Z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0x010100FD871472C23FAC4E90632C3C1E728773</vt:lpwstr>
  </property>
</Properties>
</file>